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. 2024 glavna knjiga\Financijski izvještaji\Izvještaji o izvršenju\Odbor - godišnji izvještaj o izvršenju\Za objavu\"/>
    </mc:Choice>
  </mc:AlternateContent>
  <bookViews>
    <workbookView xWindow="0" yWindow="0" windowWidth="28800" windowHeight="1167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POSEBNI IZVJEŠTAJI" sheetId="11" r:id="rId8"/>
  </sheets>
  <definedNames>
    <definedName name="_xlnm.Print_Area" localSheetId="1">' Račun prihoda i rashoda'!$B$1:$L$35</definedName>
    <definedName name="_xlnm.Print_Area" localSheetId="0">SAŽETAK!$B$1:$L$36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E14" i="7" l="1"/>
  <c r="F15" i="7"/>
  <c r="G23" i="7"/>
  <c r="G24" i="7"/>
  <c r="G25" i="7"/>
  <c r="E13" i="7"/>
  <c r="E23" i="7"/>
  <c r="E24" i="7"/>
  <c r="D13" i="7"/>
  <c r="D15" i="7"/>
  <c r="D14" i="7" s="1"/>
  <c r="D23" i="7"/>
  <c r="D24" i="7"/>
  <c r="G10" i="7"/>
  <c r="E8" i="7"/>
  <c r="D8" i="7"/>
  <c r="H15" i="5"/>
  <c r="H16" i="5"/>
  <c r="G15" i="5"/>
  <c r="G16" i="5"/>
  <c r="H9" i="5"/>
  <c r="H10" i="5"/>
  <c r="G10" i="5"/>
  <c r="G9" i="5"/>
  <c r="E12" i="5"/>
  <c r="C12" i="5"/>
  <c r="G24" i="3"/>
  <c r="L16" i="3"/>
  <c r="L17" i="3"/>
  <c r="L15" i="3"/>
  <c r="K16" i="3"/>
  <c r="K17" i="3"/>
  <c r="K15" i="3"/>
  <c r="I10" i="3"/>
  <c r="I15" i="3"/>
  <c r="I16" i="3"/>
  <c r="H11" i="3"/>
  <c r="G12" i="3"/>
  <c r="G11" i="3" s="1"/>
  <c r="G13" i="3"/>
  <c r="H12" i="3"/>
  <c r="H13" i="3"/>
  <c r="F24" i="7" l="1"/>
  <c r="F23" i="7" s="1"/>
  <c r="F8" i="7"/>
  <c r="F15" i="5"/>
  <c r="F9" i="5"/>
  <c r="E15" i="5"/>
  <c r="D15" i="5"/>
  <c r="C15" i="5"/>
  <c r="E9" i="5"/>
  <c r="D9" i="5"/>
  <c r="C9" i="5"/>
  <c r="E15" i="7" l="1"/>
  <c r="J16" i="3"/>
  <c r="J15" i="3" s="1"/>
  <c r="G8" i="8" l="1"/>
  <c r="C7" i="8"/>
  <c r="C6" i="8" s="1"/>
  <c r="G8" i="5"/>
  <c r="G14" i="5"/>
  <c r="C7" i="5"/>
  <c r="C6" i="5" s="1"/>
  <c r="C13" i="5"/>
  <c r="K13" i="1"/>
  <c r="K10" i="1"/>
  <c r="K28" i="3"/>
  <c r="K29" i="3"/>
  <c r="K31" i="3"/>
  <c r="K32" i="3"/>
  <c r="K35" i="3"/>
  <c r="K14" i="3"/>
  <c r="G25" i="3"/>
  <c r="G27" i="3"/>
  <c r="G30" i="3"/>
  <c r="G34" i="3"/>
  <c r="G33" i="3" s="1"/>
  <c r="L28" i="3" l="1"/>
  <c r="L29" i="3"/>
  <c r="L31" i="3"/>
  <c r="L32" i="3"/>
  <c r="L35" i="3"/>
  <c r="J34" i="3"/>
  <c r="J33" i="3" s="1"/>
  <c r="J30" i="3"/>
  <c r="J27" i="3"/>
  <c r="K27" i="3" s="1"/>
  <c r="J25" i="3"/>
  <c r="I34" i="3"/>
  <c r="I30" i="3"/>
  <c r="I27" i="3"/>
  <c r="I25" i="3"/>
  <c r="H25" i="3"/>
  <c r="H27" i="3"/>
  <c r="H30" i="3"/>
  <c r="H34" i="3"/>
  <c r="H33" i="3" s="1"/>
  <c r="G17" i="7"/>
  <c r="G18" i="7"/>
  <c r="G19" i="7"/>
  <c r="G20" i="7"/>
  <c r="G22" i="7"/>
  <c r="F21" i="7"/>
  <c r="F14" i="7" s="1"/>
  <c r="E21" i="7"/>
  <c r="E12" i="7"/>
  <c r="E11" i="7" s="1"/>
  <c r="D21" i="7"/>
  <c r="D12" i="7" s="1"/>
  <c r="D11" i="7" s="1"/>
  <c r="F7" i="8"/>
  <c r="F6" i="8" s="1"/>
  <c r="G6" i="8" s="1"/>
  <c r="E7" i="8"/>
  <c r="E6" i="8" s="1"/>
  <c r="D7" i="8"/>
  <c r="D6" i="8" s="1"/>
  <c r="H8" i="8"/>
  <c r="H7" i="8" s="1"/>
  <c r="H6" i="8" s="1"/>
  <c r="H14" i="5"/>
  <c r="F13" i="5"/>
  <c r="F12" i="5" s="1"/>
  <c r="G12" i="5" s="1"/>
  <c r="E13" i="5"/>
  <c r="D13" i="5"/>
  <c r="F7" i="5"/>
  <c r="F6" i="5" s="1"/>
  <c r="E7" i="5"/>
  <c r="E6" i="5" s="1"/>
  <c r="D7" i="5"/>
  <c r="D6" i="5" s="1"/>
  <c r="H8" i="5"/>
  <c r="L14" i="3"/>
  <c r="J13" i="3"/>
  <c r="K13" i="3" s="1"/>
  <c r="I13" i="3"/>
  <c r="H10" i="3"/>
  <c r="L13" i="1"/>
  <c r="J15" i="1"/>
  <c r="I15" i="1"/>
  <c r="I16" i="1" s="1"/>
  <c r="H15" i="1"/>
  <c r="G15" i="1"/>
  <c r="K15" i="1" s="1"/>
  <c r="H12" i="1"/>
  <c r="H16" i="1" s="1"/>
  <c r="I12" i="1"/>
  <c r="J12" i="1"/>
  <c r="J16" i="1" s="1"/>
  <c r="G12" i="1"/>
  <c r="H23" i="1"/>
  <c r="I23" i="1"/>
  <c r="J23" i="1"/>
  <c r="G23" i="1"/>
  <c r="L10" i="1"/>
  <c r="H12" i="5" l="1"/>
  <c r="K30" i="3"/>
  <c r="J24" i="3"/>
  <c r="J23" i="3" s="1"/>
  <c r="J22" i="3" s="1"/>
  <c r="I24" i="3"/>
  <c r="H24" i="3"/>
  <c r="H23" i="3" s="1"/>
  <c r="H22" i="3" s="1"/>
  <c r="I12" i="3"/>
  <c r="I11" i="3" s="1"/>
  <c r="L12" i="1"/>
  <c r="L15" i="1"/>
  <c r="F13" i="7"/>
  <c r="G7" i="8"/>
  <c r="H13" i="5"/>
  <c r="G13" i="5"/>
  <c r="G7" i="5"/>
  <c r="H6" i="5"/>
  <c r="H7" i="5"/>
  <c r="G6" i="5"/>
  <c r="G21" i="7"/>
  <c r="L27" i="3"/>
  <c r="K33" i="3"/>
  <c r="L34" i="3"/>
  <c r="K34" i="3"/>
  <c r="L30" i="3"/>
  <c r="L13" i="3"/>
  <c r="J12" i="3"/>
  <c r="J11" i="3" s="1"/>
  <c r="I33" i="3"/>
  <c r="L33" i="3" s="1"/>
  <c r="G23" i="3"/>
  <c r="G10" i="3"/>
  <c r="G16" i="1"/>
  <c r="K12" i="1"/>
  <c r="G15" i="7"/>
  <c r="K23" i="3" l="1"/>
  <c r="K24" i="3"/>
  <c r="L24" i="3"/>
  <c r="K12" i="3"/>
  <c r="L12" i="3"/>
  <c r="I23" i="3"/>
  <c r="G22" i="3"/>
  <c r="K22" i="3" s="1"/>
  <c r="F12" i="7"/>
  <c r="F11" i="7" s="1"/>
  <c r="G14" i="7"/>
  <c r="G13" i="7" l="1"/>
  <c r="L11" i="3"/>
  <c r="J10" i="3"/>
  <c r="K11" i="3"/>
  <c r="I22" i="3"/>
  <c r="L22" i="3" s="1"/>
  <c r="L23" i="3"/>
  <c r="G11" i="7"/>
  <c r="G12" i="7"/>
  <c r="L10" i="3" l="1"/>
  <c r="K10" i="3"/>
  <c r="G9" i="7"/>
  <c r="G8" i="7"/>
</calcChain>
</file>

<file path=xl/sharedStrings.xml><?xml version="1.0" encoding="utf-8"?>
<sst xmlns="http://schemas.openxmlformats.org/spreadsheetml/2006/main" count="203" uniqueCount="109">
  <si>
    <t>PRIHODI UKUPNO</t>
  </si>
  <si>
    <t>RASHODI UKUPNO</t>
  </si>
  <si>
    <t>RAZLIKA - VIŠAK / MANJAK</t>
  </si>
  <si>
    <t>Prihodi poslovanja</t>
  </si>
  <si>
    <t>Rashodi poslovanja</t>
  </si>
  <si>
    <t>BROJČANA OZNAKA I NAZIV</t>
  </si>
  <si>
    <t>01 Opće javne usluge</t>
  </si>
  <si>
    <t>011 Izvršna i zakonodavna tijela, financijski i fiskalni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</si>
  <si>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</si>
  <si>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</si>
  <si>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</si>
  <si>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</si>
  <si>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</si>
  <si>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</si>
  <si>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</si>
  <si>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</si>
  <si>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</si>
  <si>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</si>
  <si>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</si>
  <si>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</si>
  <si>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</si>
  <si>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</si>
  <si>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</si>
  <si>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</si>
  <si>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</si>
  <si>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</si>
  <si>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</si>
  <si>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</si>
  <si>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</si>
  <si>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</si>
  <si>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</si>
  <si>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</si>
  <si>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</si>
  <si>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</si>
  <si>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</si>
  <si>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</si>
  <si>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</si>
  <si>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</si>
  <si>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</si>
  <si>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</si>
  <si>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</si>
  <si>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</si>
  <si>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</si>
  <si>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</si>
  <si>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</si>
  <si>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</si>
  <si>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</si>
  <si>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</si>
  <si>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</si>
  <si>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</si>
  <si>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</si>
  <si>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</si>
  <si>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</si>
  <si>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</si>
  <si>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</si>
  <si>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</si>
  <si>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</si>
  <si>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</si>
  <si>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</si>
  <si>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</si>
  <si>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</si>
  <si>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</si>
  <si>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iz nadležnog proračuna za financiranje rashoda poslovanja</t>
  </si>
  <si>
    <t>Prihodi iz nadležnog proračuna i od HZZO-a temeljem ugovornih obveza</t>
  </si>
  <si>
    <t>Prihodi iz nadležnog proračuna za financiranje redovne djelatnosti proračunskih korisnika</t>
  </si>
  <si>
    <t>Rashodi za materijal i energiju</t>
  </si>
  <si>
    <t>Uredski materijal i ostali materijalni rashodi</t>
  </si>
  <si>
    <t>Rashodi za usluge</t>
  </si>
  <si>
    <t>Intelektualne i osobne usluge</t>
  </si>
  <si>
    <t>Računalne usluge</t>
  </si>
  <si>
    <t>Ostali nespomenuti rashodi poslovanja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</si>
  <si>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</si>
  <si>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</si>
  <si>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</si>
  <si>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</si>
  <si>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02555</t>
  </si>
  <si>
    <t>Odbor za standarde financijskog izvještavanja</t>
  </si>
  <si>
    <t>Opći prihodi i primici</t>
  </si>
  <si>
    <t>Upravljanje sustavom javnih financija</t>
  </si>
  <si>
    <t>A907001</t>
  </si>
  <si>
    <t>Rad Odbora za standarde financijskog izvještavanja</t>
  </si>
  <si>
    <t xml:space="preserve">Financijski i fiskalni sustav </t>
  </si>
  <si>
    <t xml:space="preserve">OSTVARENJE/IZVRŠENJE 
1.-12.2022. </t>
  </si>
  <si>
    <t xml:space="preserve">OSTVARENJE/IZVRŠENJE 
1.-12.2023. </t>
  </si>
  <si>
    <t xml:space="preserve">OSTVARENJE/ IZVRŠENJE 
1.-12.2022. </t>
  </si>
  <si>
    <t xml:space="preserve">OSTVARENJE/ IZVRŠENJE 
1.-12.2023. </t>
  </si>
  <si>
    <t>Tekuće pomoći od institucija i tijela EU</t>
  </si>
  <si>
    <t>Pomoći iz inozemstva i od subjekata unutar općeg proračuna</t>
  </si>
  <si>
    <t>Pomoći od međunarodnih organizacija te institucija i tijela EU</t>
  </si>
  <si>
    <t>5 Pomoći</t>
  </si>
  <si>
    <t>51 Pomoći EU</t>
  </si>
  <si>
    <t>Pomoći EU</t>
  </si>
  <si>
    <t>51</t>
  </si>
  <si>
    <t>32</t>
  </si>
  <si>
    <t>3291</t>
  </si>
  <si>
    <t>– izvještaj o zaduživanju na domaćem i stranom tržištu novca i kapitala,</t>
  </si>
  <si>
    <t>– izvještaj o korištenju sredstava fondova Europske unije,</t>
  </si>
  <si>
    <t>– izvještaj o danim zajmovima i potraživanjima po danim zajmovima i</t>
  </si>
  <si>
    <t>– izvještaj o stanju potraživanja i dospjelih obveza te o stanju potencijalnih obveza po osnovi sudskih sporova.</t>
  </si>
  <si>
    <t>POSEBNI IZVJEŠTAJI U GODIŠNJEM IZVJEŠTAJU O IZVRŠENJU FINANCIJSKOG PLANA</t>
  </si>
  <si>
    <t>Sukladno čl. 46 Pravilnika o polugodišnjem i godišnjem izvještaju o izvršenju proračuna i financijskog plana posebni izvještaji jesu:</t>
  </si>
  <si>
    <t>IZVORNI PLAN ILI REBALANS 2024.*</t>
  </si>
  <si>
    <t>TEKUĆI PLAN 2024.*</t>
  </si>
  <si>
    <t>IZVORNI PLAN ILI REBALANS 2024.</t>
  </si>
  <si>
    <t>TEKUĆI PLAN 2024.</t>
  </si>
  <si>
    <t xml:space="preserve">OSTVARENJE/IZVRŠENJE 
1.-12.2024. </t>
  </si>
  <si>
    <t xml:space="preserve"> IZVRŠENJE 
1.-12.2024. </t>
  </si>
  <si>
    <t>Odbor za standarde financijskog izvještavanja u 2024. godini nema evidentiranih poslovnih događaja koji bi se iskazali u navedenim izvještajima.</t>
  </si>
  <si>
    <t>IZVRŠENJE FINANCIJSKOG PLANA ODBORA ZA STANDARDE FINANCIJSKOG IZVJEŠTAVANJA
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</si>
</sst>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  "/>
      <charset val="238"/>
    </font>
    <font>
      <b/>
      <sz val="12"/>
      <color rgb="FF231F20"/>
      <name val="Calibri  "/>
      <charset val="238"/>
    </font>
    <font>
      <b/>
      <sz val="13"/>
      <color theme="1"/>
      <name val="Calibri"/>
      <family val="2"/>
      <charset val="238"/>
      <scheme val="minor"/>
    </font>
    <font>
      <sz val="12"/>
      <color rgb="FF231F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3" fillId="0" borderId="0"/>
    <xf numFmtId="0" fontId="25" fillId="0" borderId="6" applyNumberFormat="0" applyProtection="0">
      <alignment horizontal="left" vertical="center" wrapText="1"/>
    </xf>
  </cellStyleXfs>
  <cellXfs count="145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6" fillId="2" borderId="3" xfId="0" applyNumberFormat="1" applyFont="1" applyFill="1" applyBorder="1" applyAlignment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4" fontId="21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7" fillId="2" borderId="3" xfId="0" applyNumberFormat="1" applyFont="1" applyFill="1" applyBorder="1" applyAlignment="1" applyProtection="1">
      <alignment vertical="center"/>
    </xf>
    <xf numFmtId="4" fontId="7" fillId="2" borderId="3" xfId="0" applyNumberFormat="1" applyFont="1" applyFill="1" applyBorder="1" applyAlignment="1" applyProtection="1">
      <alignment vertical="center" wrapText="1"/>
    </xf>
    <xf numFmtId="3" fontId="9" fillId="2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vertical="center" wrapText="1"/>
    </xf>
    <xf numFmtId="0" fontId="6" fillId="2" borderId="3" xfId="0" quotePrefix="1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quotePrefix="1" applyFont="1" applyFill="1" applyBorder="1" applyAlignment="1">
      <alignment horizontal="right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7" fillId="3" borderId="3" xfId="0" applyNumberFormat="1" applyFont="1" applyFill="1" applyBorder="1" applyAlignment="1" applyProtection="1">
      <alignment horizontal="right" wrapText="1"/>
    </xf>
    <xf numFmtId="4" fontId="20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6" fillId="0" borderId="0" xfId="0" applyFont="1"/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</cellXfs>
  <cellStyles count="3">
    <cellStyle name="Normalno" xfId="0" builtinId="0"/>
    <cellStyle name="Obično_List4" xfId="1"/>
    <cellStyle name="SAPBEXHLevel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abSelected="1" zoomScaleNormal="100" workbookViewId="0">
      <selection activeCell="B2" sqref="B2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>
      <c r="B1" s="114" t="s">
        <v>108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36"/>
    </row>
    <row r="2" spans="2:13" ht="18" customHeight="1">
      <c r="B2" s="3"/>
      <c r="C2" s="3"/>
      <c r="D2" s="3"/>
      <c r="E2" s="3"/>
      <c r="F2" s="3"/>
      <c r="G2" s="19"/>
      <c r="H2" s="3"/>
      <c r="I2" s="19"/>
      <c r="J2" s="3"/>
      <c r="K2" s="3"/>
      <c r="L2" s="19"/>
      <c r="M2" s="3"/>
    </row>
    <row r="3" spans="2:13" ht="15.75" customHeight="1">
      <c r="B3" s="114" t="s">
        <v>11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35"/>
    </row>
    <row r="4" spans="2:13" ht="18">
      <c r="B4" s="3"/>
      <c r="C4" s="3"/>
      <c r="D4" s="3"/>
      <c r="E4" s="3"/>
      <c r="F4" s="3"/>
      <c r="G4" s="19"/>
      <c r="H4" s="3"/>
      <c r="I4" s="19"/>
      <c r="J4" s="3"/>
      <c r="K4" s="3"/>
      <c r="L4" s="19"/>
      <c r="M4" s="4"/>
    </row>
    <row r="5" spans="2:13" ht="18" customHeight="1">
      <c r="B5" s="114" t="s">
        <v>53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34"/>
    </row>
    <row r="6" spans="2:13" ht="18" customHeight="1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34"/>
    </row>
    <row r="7" spans="2:13" ht="18" customHeight="1">
      <c r="B7" s="131" t="s">
        <v>61</v>
      </c>
      <c r="C7" s="131"/>
      <c r="D7" s="131"/>
      <c r="E7" s="131"/>
      <c r="F7" s="131"/>
      <c r="G7" s="5"/>
      <c r="H7" s="6"/>
      <c r="I7" s="6"/>
      <c r="J7" s="6"/>
      <c r="K7" s="40"/>
      <c r="L7" s="40"/>
    </row>
    <row r="8" spans="2:13" ht="25.5">
      <c r="B8" s="124" t="s">
        <v>5</v>
      </c>
      <c r="C8" s="124"/>
      <c r="D8" s="124"/>
      <c r="E8" s="124"/>
      <c r="F8" s="124"/>
      <c r="G8" s="38" t="s">
        <v>83</v>
      </c>
      <c r="H8" s="38" t="s">
        <v>103</v>
      </c>
      <c r="I8" s="38" t="s">
        <v>104</v>
      </c>
      <c r="J8" s="38" t="s">
        <v>105</v>
      </c>
      <c r="K8" s="38" t="s">
        <v>25</v>
      </c>
      <c r="L8" s="38" t="s">
        <v>50</v>
      </c>
    </row>
    <row r="9" spans="2:13">
      <c r="B9" s="125">
        <v>1</v>
      </c>
      <c r="C9" s="125"/>
      <c r="D9" s="125"/>
      <c r="E9" s="125"/>
      <c r="F9" s="126"/>
      <c r="G9" s="44">
        <v>2</v>
      </c>
      <c r="H9" s="43">
        <v>3</v>
      </c>
      <c r="I9" s="43">
        <v>4</v>
      </c>
      <c r="J9" s="43">
        <v>5</v>
      </c>
      <c r="K9" s="43" t="s">
        <v>32</v>
      </c>
      <c r="L9" s="43" t="s">
        <v>33</v>
      </c>
    </row>
    <row r="10" spans="2:13">
      <c r="B10" s="120" t="s">
        <v>27</v>
      </c>
      <c r="C10" s="121"/>
      <c r="D10" s="121"/>
      <c r="E10" s="121"/>
      <c r="F10" s="122"/>
      <c r="G10" s="87">
        <v>51342.35</v>
      </c>
      <c r="H10" s="63">
        <v>82066</v>
      </c>
      <c r="I10" s="63">
        <v>82066</v>
      </c>
      <c r="J10" s="64">
        <v>66738.42</v>
      </c>
      <c r="K10" s="64">
        <f>+J10/G10*100</f>
        <v>129.98707694525083</v>
      </c>
      <c r="L10" s="64">
        <f>J10/I10*100</f>
        <v>81.322862086613213</v>
      </c>
    </row>
    <row r="11" spans="2:13">
      <c r="B11" s="123" t="s">
        <v>26</v>
      </c>
      <c r="C11" s="122"/>
      <c r="D11" s="122"/>
      <c r="E11" s="122"/>
      <c r="F11" s="122"/>
      <c r="G11" s="37">
        <v>0</v>
      </c>
      <c r="H11" s="63">
        <v>0</v>
      </c>
      <c r="I11" s="63">
        <v>0</v>
      </c>
      <c r="J11" s="63">
        <v>0</v>
      </c>
      <c r="K11" s="24"/>
      <c r="L11" s="63"/>
    </row>
    <row r="12" spans="2:13">
      <c r="B12" s="117" t="s">
        <v>0</v>
      </c>
      <c r="C12" s="118"/>
      <c r="D12" s="118"/>
      <c r="E12" s="118"/>
      <c r="F12" s="119"/>
      <c r="G12" s="65">
        <f>+G10+G11</f>
        <v>51342.35</v>
      </c>
      <c r="H12" s="66">
        <f t="shared" ref="H12:J12" si="0">+H10+H11</f>
        <v>82066</v>
      </c>
      <c r="I12" s="66">
        <f t="shared" si="0"/>
        <v>82066</v>
      </c>
      <c r="J12" s="65">
        <f t="shared" si="0"/>
        <v>66738.42</v>
      </c>
      <c r="K12" s="68">
        <f>+J12/G12*100</f>
        <v>129.98707694525083</v>
      </c>
      <c r="L12" s="68">
        <f>+J12/I12*100</f>
        <v>81.322862086613213</v>
      </c>
    </row>
    <row r="13" spans="2:13">
      <c r="B13" s="130" t="s">
        <v>28</v>
      </c>
      <c r="C13" s="121"/>
      <c r="D13" s="121"/>
      <c r="E13" s="121"/>
      <c r="F13" s="121"/>
      <c r="G13" s="88">
        <v>51342.35</v>
      </c>
      <c r="H13" s="63">
        <v>82066</v>
      </c>
      <c r="I13" s="63">
        <v>82066</v>
      </c>
      <c r="J13" s="64">
        <v>66738.42</v>
      </c>
      <c r="K13" s="69">
        <f>+J13/G13*100</f>
        <v>129.98707694525083</v>
      </c>
      <c r="L13" s="69">
        <f>+J13/I13*100</f>
        <v>81.322862086613213</v>
      </c>
    </row>
    <row r="14" spans="2:13">
      <c r="B14" s="128" t="s">
        <v>29</v>
      </c>
      <c r="C14" s="122"/>
      <c r="D14" s="122"/>
      <c r="E14" s="122"/>
      <c r="F14" s="122"/>
      <c r="G14" s="37">
        <v>0</v>
      </c>
      <c r="H14" s="67">
        <v>0</v>
      </c>
      <c r="I14" s="67">
        <v>0</v>
      </c>
      <c r="J14" s="67">
        <v>0</v>
      </c>
      <c r="K14" s="25"/>
      <c r="L14" s="25"/>
    </row>
    <row r="15" spans="2:13">
      <c r="B15" s="28" t="s">
        <v>1</v>
      </c>
      <c r="C15" s="29"/>
      <c r="D15" s="29"/>
      <c r="E15" s="29"/>
      <c r="F15" s="29"/>
      <c r="G15" s="65">
        <f>+G13+G14</f>
        <v>51342.35</v>
      </c>
      <c r="H15" s="23">
        <f>+H13+H14</f>
        <v>82066</v>
      </c>
      <c r="I15" s="23">
        <f>+I13+I14</f>
        <v>82066</v>
      </c>
      <c r="J15" s="68">
        <f>+J13+J14</f>
        <v>66738.42</v>
      </c>
      <c r="K15" s="68">
        <f>+J15/G15*100</f>
        <v>129.98707694525083</v>
      </c>
      <c r="L15" s="68">
        <f>+J15/I15*100</f>
        <v>81.322862086613213</v>
      </c>
    </row>
    <row r="16" spans="2:13">
      <c r="B16" s="129" t="s">
        <v>2</v>
      </c>
      <c r="C16" s="118"/>
      <c r="D16" s="118"/>
      <c r="E16" s="118"/>
      <c r="F16" s="118"/>
      <c r="G16" s="27">
        <f>+G12-G15</f>
        <v>0</v>
      </c>
      <c r="H16" s="27">
        <f>+H12-H15</f>
        <v>0</v>
      </c>
      <c r="I16" s="27">
        <f>+I12-I15</f>
        <v>0</v>
      </c>
      <c r="J16" s="27">
        <f>+J12-J15</f>
        <v>0</v>
      </c>
      <c r="K16" s="27"/>
      <c r="L16" s="27"/>
    </row>
    <row r="17" spans="1:49" ht="18">
      <c r="B17" s="19"/>
      <c r="C17" s="18"/>
      <c r="D17" s="18"/>
      <c r="E17" s="18"/>
      <c r="F17" s="18"/>
      <c r="G17" s="18"/>
      <c r="H17" s="18"/>
      <c r="I17" s="18"/>
      <c r="J17" s="18"/>
      <c r="K17" s="1"/>
      <c r="L17" s="1"/>
      <c r="M17" s="1"/>
    </row>
    <row r="18" spans="1:49" ht="18" customHeight="1">
      <c r="B18" s="131" t="s">
        <v>58</v>
      </c>
      <c r="C18" s="131"/>
      <c r="D18" s="131"/>
      <c r="E18" s="131"/>
      <c r="F18" s="131"/>
      <c r="G18" s="18"/>
      <c r="H18" s="7"/>
      <c r="I18" s="18"/>
      <c r="J18" s="7"/>
      <c r="K18" s="1"/>
      <c r="L18" s="1"/>
      <c r="M18" s="1"/>
    </row>
    <row r="19" spans="1:49" ht="25.5">
      <c r="B19" s="124" t="s">
        <v>5</v>
      </c>
      <c r="C19" s="124"/>
      <c r="D19" s="124"/>
      <c r="E19" s="124"/>
      <c r="F19" s="124"/>
      <c r="G19" s="38" t="s">
        <v>83</v>
      </c>
      <c r="H19" s="2" t="s">
        <v>103</v>
      </c>
      <c r="I19" s="2" t="s">
        <v>104</v>
      </c>
      <c r="J19" s="2" t="s">
        <v>105</v>
      </c>
      <c r="K19" s="2" t="s">
        <v>25</v>
      </c>
      <c r="L19" s="2" t="s">
        <v>50</v>
      </c>
    </row>
    <row r="20" spans="1:49">
      <c r="B20" s="132">
        <v>1</v>
      </c>
      <c r="C20" s="133"/>
      <c r="D20" s="133"/>
      <c r="E20" s="133"/>
      <c r="F20" s="133"/>
      <c r="G20" s="45">
        <v>2</v>
      </c>
      <c r="H20" s="43">
        <v>3</v>
      </c>
      <c r="I20" s="43">
        <v>4</v>
      </c>
      <c r="J20" s="43">
        <v>5</v>
      </c>
      <c r="K20" s="43" t="s">
        <v>32</v>
      </c>
      <c r="L20" s="43" t="s">
        <v>33</v>
      </c>
    </row>
    <row r="21" spans="1:49" ht="15.75" customHeight="1">
      <c r="B21" s="120" t="s">
        <v>30</v>
      </c>
      <c r="C21" s="134"/>
      <c r="D21" s="134"/>
      <c r="E21" s="134"/>
      <c r="F21" s="134"/>
      <c r="G21" s="100">
        <v>0</v>
      </c>
      <c r="H21" s="26">
        <v>0</v>
      </c>
      <c r="I21" s="26">
        <v>0</v>
      </c>
      <c r="J21" s="26">
        <v>0</v>
      </c>
      <c r="K21" s="26"/>
      <c r="L21" s="26"/>
    </row>
    <row r="22" spans="1:49">
      <c r="B22" s="120" t="s">
        <v>31</v>
      </c>
      <c r="C22" s="121"/>
      <c r="D22" s="121"/>
      <c r="E22" s="121"/>
      <c r="F22" s="121"/>
      <c r="G22" s="101">
        <v>0</v>
      </c>
      <c r="H22" s="26">
        <v>0</v>
      </c>
      <c r="I22" s="26">
        <v>0</v>
      </c>
      <c r="J22" s="26">
        <v>0</v>
      </c>
      <c r="K22" s="26"/>
      <c r="L22" s="26"/>
    </row>
    <row r="23" spans="1:49" ht="15" customHeight="1">
      <c r="B23" s="135" t="s">
        <v>51</v>
      </c>
      <c r="C23" s="136"/>
      <c r="D23" s="136"/>
      <c r="E23" s="136"/>
      <c r="F23" s="137"/>
      <c r="G23" s="99">
        <f>+G21-G22</f>
        <v>0</v>
      </c>
      <c r="H23" s="99">
        <f t="shared" ref="H23:J23" si="1">+H21-H22</f>
        <v>0</v>
      </c>
      <c r="I23" s="99">
        <f t="shared" si="1"/>
        <v>0</v>
      </c>
      <c r="J23" s="99">
        <f t="shared" si="1"/>
        <v>0</v>
      </c>
      <c r="K23" s="48"/>
      <c r="L23" s="48"/>
    </row>
    <row r="24" spans="1:49" s="49" customFormat="1" ht="15" customHeight="1">
      <c r="A24"/>
      <c r="B24" s="120" t="s">
        <v>16</v>
      </c>
      <c r="C24" s="121"/>
      <c r="D24" s="121"/>
      <c r="E24" s="121"/>
      <c r="F24" s="121"/>
      <c r="G24" s="101">
        <v>0</v>
      </c>
      <c r="H24" s="26">
        <v>0</v>
      </c>
      <c r="I24" s="26">
        <v>0</v>
      </c>
      <c r="J24" s="26">
        <v>0</v>
      </c>
      <c r="K24" s="26"/>
      <c r="L24" s="2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9" customFormat="1" ht="15" customHeight="1">
      <c r="A25"/>
      <c r="B25" s="120" t="s">
        <v>57</v>
      </c>
      <c r="C25" s="121"/>
      <c r="D25" s="121"/>
      <c r="E25" s="121"/>
      <c r="F25" s="121"/>
      <c r="G25" s="101">
        <v>0</v>
      </c>
      <c r="H25" s="26">
        <v>0</v>
      </c>
      <c r="I25" s="26">
        <v>0</v>
      </c>
      <c r="J25" s="26">
        <v>0</v>
      </c>
      <c r="K25" s="26"/>
      <c r="L25" s="2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61" customFormat="1">
      <c r="A26" s="59"/>
      <c r="B26" s="135" t="s">
        <v>59</v>
      </c>
      <c r="C26" s="136"/>
      <c r="D26" s="136"/>
      <c r="E26" s="136"/>
      <c r="F26" s="137"/>
      <c r="G26" s="99">
        <v>0</v>
      </c>
      <c r="H26" s="102">
        <v>0</v>
      </c>
      <c r="I26" s="102">
        <v>0</v>
      </c>
      <c r="J26" s="102">
        <v>0</v>
      </c>
      <c r="K26" s="60"/>
      <c r="L26" s="60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</row>
    <row r="27" spans="1:49" ht="15.75">
      <c r="B27" s="127" t="s">
        <v>60</v>
      </c>
      <c r="C27" s="127"/>
      <c r="D27" s="127"/>
      <c r="E27" s="127"/>
      <c r="F27" s="127"/>
      <c r="G27" s="103">
        <v>0</v>
      </c>
      <c r="H27" s="23">
        <v>0</v>
      </c>
      <c r="I27" s="23">
        <v>0</v>
      </c>
      <c r="J27" s="23">
        <v>0</v>
      </c>
      <c r="K27" s="50"/>
      <c r="L27" s="50"/>
    </row>
    <row r="29" spans="1:49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6"/>
    </row>
    <row r="30" spans="1:49"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49" ht="15" customHeight="1"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49" ht="15" customHeight="1"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2:12" ht="36.75" customHeight="1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</row>
    <row r="34" spans="2:12" ht="15" customHeight="1"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2:12"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opLeftCell="A4" zoomScale="90" zoomScaleNormal="90" workbookViewId="0">
      <selection activeCell="G8" sqref="G8:L8"/>
    </sheetView>
  </sheetViews>
  <sheetFormatPr defaultRowHeight="15"/>
  <cols>
    <col min="2" max="2" width="5.42578125" customWidth="1"/>
    <col min="3" max="3" width="6.140625" customWidth="1"/>
    <col min="4" max="4" width="5.710937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>
      <c r="B1" s="3"/>
      <c r="C1" s="3"/>
      <c r="D1" s="3"/>
      <c r="E1" s="19"/>
      <c r="F1" s="3"/>
      <c r="G1" s="3"/>
      <c r="H1" s="3"/>
      <c r="I1" s="3"/>
      <c r="J1" s="3"/>
      <c r="K1" s="3"/>
      <c r="L1" s="19"/>
    </row>
    <row r="2" spans="2:12" ht="15.75" customHeight="1">
      <c r="B2" s="114" t="s">
        <v>11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>
      <c r="B3" s="3"/>
      <c r="C3" s="3"/>
      <c r="D3" s="3"/>
      <c r="E3" s="19"/>
      <c r="F3" s="3"/>
      <c r="G3" s="3"/>
      <c r="H3" s="3"/>
      <c r="I3" s="3"/>
      <c r="J3" s="4"/>
      <c r="K3" s="4"/>
      <c r="L3" s="4"/>
    </row>
    <row r="4" spans="2:12" ht="15.75" customHeight="1">
      <c r="B4" s="114" t="s">
        <v>55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8">
      <c r="B5" s="3"/>
      <c r="C5" s="3"/>
      <c r="D5" s="3"/>
      <c r="E5" s="19"/>
      <c r="F5" s="3"/>
      <c r="G5" s="3"/>
      <c r="H5" s="3"/>
      <c r="I5" s="3"/>
      <c r="J5" s="4"/>
      <c r="K5" s="4"/>
      <c r="L5" s="4"/>
    </row>
    <row r="6" spans="2:12" ht="15.75" customHeight="1">
      <c r="B6" s="114" t="s">
        <v>34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8">
      <c r="B7" s="3"/>
      <c r="C7" s="3"/>
      <c r="D7" s="3"/>
      <c r="E7" s="19"/>
      <c r="F7" s="3"/>
      <c r="G7" s="3"/>
      <c r="H7" s="3"/>
      <c r="I7" s="3"/>
      <c r="J7" s="4"/>
      <c r="K7" s="4"/>
      <c r="L7" s="4"/>
    </row>
    <row r="8" spans="2:12" ht="45" customHeight="1">
      <c r="B8" s="141" t="s">
        <v>5</v>
      </c>
      <c r="C8" s="142"/>
      <c r="D8" s="142"/>
      <c r="E8" s="142"/>
      <c r="F8" s="143"/>
      <c r="G8" s="48" t="s">
        <v>83</v>
      </c>
      <c r="H8" s="48" t="s">
        <v>103</v>
      </c>
      <c r="I8" s="48" t="s">
        <v>104</v>
      </c>
      <c r="J8" s="48" t="s">
        <v>105</v>
      </c>
      <c r="K8" s="48" t="s">
        <v>25</v>
      </c>
      <c r="L8" s="48" t="s">
        <v>50</v>
      </c>
    </row>
    <row r="9" spans="2:12">
      <c r="B9" s="138">
        <v>1</v>
      </c>
      <c r="C9" s="139"/>
      <c r="D9" s="139"/>
      <c r="E9" s="139"/>
      <c r="F9" s="140"/>
      <c r="G9" s="51">
        <v>2</v>
      </c>
      <c r="H9" s="51">
        <v>3</v>
      </c>
      <c r="I9" s="51">
        <v>4</v>
      </c>
      <c r="J9" s="51">
        <v>5</v>
      </c>
      <c r="K9" s="51" t="s">
        <v>32</v>
      </c>
      <c r="L9" s="51" t="s">
        <v>33</v>
      </c>
    </row>
    <row r="10" spans="2:12">
      <c r="B10" s="10"/>
      <c r="C10" s="10"/>
      <c r="D10" s="10"/>
      <c r="E10" s="10"/>
      <c r="F10" s="10" t="s">
        <v>48</v>
      </c>
      <c r="G10" s="76">
        <f>+G11</f>
        <v>51342.35</v>
      </c>
      <c r="H10" s="8">
        <f t="shared" ref="H10:J13" si="0">+H11</f>
        <v>82066</v>
      </c>
      <c r="I10" s="8">
        <f>+I11+I15</f>
        <v>82066</v>
      </c>
      <c r="J10" s="72">
        <f t="shared" si="0"/>
        <v>66738.42</v>
      </c>
      <c r="K10" s="72">
        <f>+J10/G10*100</f>
        <v>129.98707694525083</v>
      </c>
      <c r="L10" s="72">
        <f>+J10/I10*100</f>
        <v>81.322862086613213</v>
      </c>
    </row>
    <row r="11" spans="2:12">
      <c r="B11" s="10">
        <v>6</v>
      </c>
      <c r="C11" s="10"/>
      <c r="D11" s="10"/>
      <c r="E11" s="10"/>
      <c r="F11" s="10" t="s">
        <v>3</v>
      </c>
      <c r="G11" s="71">
        <f>+G12+G15</f>
        <v>51342.35</v>
      </c>
      <c r="H11" s="47">
        <f>+H12+H15</f>
        <v>82066</v>
      </c>
      <c r="I11" s="47">
        <f t="shared" si="0"/>
        <v>81210</v>
      </c>
      <c r="J11" s="71">
        <f>+J12+J15</f>
        <v>66738.42</v>
      </c>
      <c r="K11" s="72">
        <f t="shared" ref="K11:K14" si="1">+J11/G11*100</f>
        <v>129.98707694525083</v>
      </c>
      <c r="L11" s="73">
        <f t="shared" ref="L11:L14" si="2">+J11/I11*100</f>
        <v>82.180051717768748</v>
      </c>
    </row>
    <row r="12" spans="2:12" ht="25.5">
      <c r="B12" s="10"/>
      <c r="C12" s="15">
        <v>67</v>
      </c>
      <c r="D12" s="15"/>
      <c r="E12" s="15"/>
      <c r="F12" s="15" t="s">
        <v>63</v>
      </c>
      <c r="G12" s="76">
        <f>G13</f>
        <v>51057.11</v>
      </c>
      <c r="H12" s="8">
        <f>H13</f>
        <v>81210</v>
      </c>
      <c r="I12" s="8">
        <f>+I13</f>
        <v>81210</v>
      </c>
      <c r="J12" s="72">
        <f t="shared" si="0"/>
        <v>65882.58</v>
      </c>
      <c r="K12" s="72">
        <f t="shared" si="1"/>
        <v>129.03703323591955</v>
      </c>
      <c r="L12" s="72">
        <f t="shared" si="2"/>
        <v>81.126191355744368</v>
      </c>
    </row>
    <row r="13" spans="2:12" ht="25.5">
      <c r="B13" s="11"/>
      <c r="C13" s="11"/>
      <c r="D13" s="11">
        <v>671</v>
      </c>
      <c r="E13" s="11"/>
      <c r="F13" s="15" t="s">
        <v>64</v>
      </c>
      <c r="G13" s="76">
        <f>G14</f>
        <v>51057.11</v>
      </c>
      <c r="H13" s="8">
        <f>H14</f>
        <v>81210</v>
      </c>
      <c r="I13" s="8">
        <f t="shared" si="0"/>
        <v>81210</v>
      </c>
      <c r="J13" s="72">
        <f t="shared" si="0"/>
        <v>65882.58</v>
      </c>
      <c r="K13" s="72">
        <f t="shared" si="1"/>
        <v>129.03703323591955</v>
      </c>
      <c r="L13" s="72">
        <f t="shared" si="2"/>
        <v>81.126191355744368</v>
      </c>
    </row>
    <row r="14" spans="2:12" ht="25.5">
      <c r="B14" s="11"/>
      <c r="C14" s="11"/>
      <c r="D14" s="11"/>
      <c r="E14" s="11">
        <v>6711</v>
      </c>
      <c r="F14" s="15" t="s">
        <v>62</v>
      </c>
      <c r="G14" s="76">
        <v>51057.11</v>
      </c>
      <c r="H14" s="8">
        <v>81210</v>
      </c>
      <c r="I14" s="8">
        <v>81210</v>
      </c>
      <c r="J14" s="72">
        <v>65882.58</v>
      </c>
      <c r="K14" s="72">
        <f t="shared" si="1"/>
        <v>129.03703323591955</v>
      </c>
      <c r="L14" s="72">
        <f t="shared" si="2"/>
        <v>81.126191355744368</v>
      </c>
    </row>
    <row r="15" spans="2:12" ht="25.5">
      <c r="B15" s="10"/>
      <c r="C15" s="15">
        <v>63</v>
      </c>
      <c r="D15" s="15"/>
      <c r="E15" s="15"/>
      <c r="F15" s="15" t="s">
        <v>87</v>
      </c>
      <c r="G15" s="76">
        <v>285.24</v>
      </c>
      <c r="H15" s="8">
        <v>856</v>
      </c>
      <c r="I15" s="8">
        <f>I16</f>
        <v>856</v>
      </c>
      <c r="J15" s="72">
        <f>+J16</f>
        <v>855.84</v>
      </c>
      <c r="K15" s="104">
        <f>J15/G15*100</f>
        <v>300.04206983592763</v>
      </c>
      <c r="L15" s="104">
        <f>J15/I15*100</f>
        <v>99.981308411214954</v>
      </c>
    </row>
    <row r="16" spans="2:12" ht="25.5">
      <c r="B16" s="11"/>
      <c r="C16" s="11"/>
      <c r="D16" s="11">
        <v>632</v>
      </c>
      <c r="E16" s="11"/>
      <c r="F16" s="15" t="s">
        <v>88</v>
      </c>
      <c r="G16" s="76">
        <v>285.24</v>
      </c>
      <c r="H16" s="8">
        <v>856</v>
      </c>
      <c r="I16" s="8">
        <f>I17</f>
        <v>856</v>
      </c>
      <c r="J16" s="72">
        <f>+J17</f>
        <v>855.84</v>
      </c>
      <c r="K16" s="104">
        <f t="shared" ref="K16:K17" si="3">J16/G16*100</f>
        <v>300.04206983592763</v>
      </c>
      <c r="L16" s="104">
        <f t="shared" ref="L16:L17" si="4">J16/I16*100</f>
        <v>99.981308411214954</v>
      </c>
    </row>
    <row r="17" spans="2:12">
      <c r="B17" s="11"/>
      <c r="C17" s="11"/>
      <c r="D17" s="11"/>
      <c r="E17" s="11">
        <v>6323</v>
      </c>
      <c r="F17" s="15" t="s">
        <v>86</v>
      </c>
      <c r="G17" s="76">
        <v>285.24</v>
      </c>
      <c r="H17" s="8">
        <v>856</v>
      </c>
      <c r="I17" s="8">
        <v>856</v>
      </c>
      <c r="J17" s="72">
        <v>855.84</v>
      </c>
      <c r="K17" s="104">
        <f t="shared" si="3"/>
        <v>300.04206983592763</v>
      </c>
      <c r="L17" s="104">
        <f t="shared" si="4"/>
        <v>99.981308411214954</v>
      </c>
    </row>
    <row r="19" spans="2:12" ht="18">
      <c r="B19" s="3"/>
      <c r="C19" s="3"/>
      <c r="D19" s="3"/>
      <c r="E19" s="19"/>
      <c r="F19" s="3"/>
      <c r="G19" s="3"/>
      <c r="H19" s="3"/>
      <c r="I19" s="3"/>
      <c r="J19" s="4"/>
      <c r="K19" s="4"/>
      <c r="L19" s="4"/>
    </row>
    <row r="20" spans="2:12" ht="36.75" customHeight="1">
      <c r="B20" s="141" t="s">
        <v>5</v>
      </c>
      <c r="C20" s="142"/>
      <c r="D20" s="142"/>
      <c r="E20" s="142"/>
      <c r="F20" s="143"/>
      <c r="G20" s="48" t="s">
        <v>83</v>
      </c>
      <c r="H20" s="48" t="s">
        <v>103</v>
      </c>
      <c r="I20" s="48" t="s">
        <v>104</v>
      </c>
      <c r="J20" s="48" t="s">
        <v>105</v>
      </c>
      <c r="K20" s="48" t="s">
        <v>25</v>
      </c>
      <c r="L20" s="48" t="s">
        <v>50</v>
      </c>
    </row>
    <row r="21" spans="2:12">
      <c r="B21" s="138">
        <v>1</v>
      </c>
      <c r="C21" s="139"/>
      <c r="D21" s="139"/>
      <c r="E21" s="139"/>
      <c r="F21" s="140"/>
      <c r="G21" s="51">
        <v>2</v>
      </c>
      <c r="H21" s="51">
        <v>3</v>
      </c>
      <c r="I21" s="51">
        <v>4</v>
      </c>
      <c r="J21" s="51">
        <v>5</v>
      </c>
      <c r="K21" s="51" t="s">
        <v>32</v>
      </c>
      <c r="L21" s="51" t="s">
        <v>33</v>
      </c>
    </row>
    <row r="22" spans="2:12">
      <c r="B22" s="10"/>
      <c r="C22" s="10"/>
      <c r="D22" s="10"/>
      <c r="E22" s="10"/>
      <c r="F22" s="10" t="s">
        <v>47</v>
      </c>
      <c r="G22" s="76">
        <f>+G23</f>
        <v>51342.35</v>
      </c>
      <c r="H22" s="8">
        <f>+H23</f>
        <v>82066</v>
      </c>
      <c r="I22" s="8">
        <f>+I23</f>
        <v>82066</v>
      </c>
      <c r="J22" s="86">
        <f>+J23</f>
        <v>66738.42</v>
      </c>
      <c r="K22" s="86">
        <f>+J22/G22*100</f>
        <v>129.98707694525083</v>
      </c>
      <c r="L22" s="86">
        <f>+J22/I22*100</f>
        <v>81.322862086613213</v>
      </c>
    </row>
    <row r="23" spans="2:12">
      <c r="B23" s="10">
        <v>3</v>
      </c>
      <c r="C23" s="10"/>
      <c r="D23" s="10"/>
      <c r="E23" s="10"/>
      <c r="F23" s="10" t="s">
        <v>4</v>
      </c>
      <c r="G23" s="76">
        <f>+G24+G33</f>
        <v>51342.35</v>
      </c>
      <c r="H23" s="8">
        <f>+H24+H33</f>
        <v>82066</v>
      </c>
      <c r="I23" s="8">
        <f>+I24+I33</f>
        <v>82066</v>
      </c>
      <c r="J23" s="86">
        <f>+J24+J33</f>
        <v>66738.42</v>
      </c>
      <c r="K23" s="86">
        <f t="shared" ref="K23:K35" si="5">+J23/G23*100</f>
        <v>129.98707694525083</v>
      </c>
      <c r="L23" s="86">
        <f t="shared" ref="L23:L35" si="6">+J23/I23*100</f>
        <v>81.322862086613213</v>
      </c>
    </row>
    <row r="24" spans="2:12">
      <c r="B24" s="11"/>
      <c r="C24" s="11">
        <v>32</v>
      </c>
      <c r="D24" s="12"/>
      <c r="E24" s="12"/>
      <c r="F24" s="11" t="s">
        <v>12</v>
      </c>
      <c r="G24" s="76">
        <f>+G25+G27+G30</f>
        <v>51059.34</v>
      </c>
      <c r="H24" s="8">
        <f>+H25+H27+H30</f>
        <v>81701</v>
      </c>
      <c r="I24" s="8">
        <f>+I25+I27+I30</f>
        <v>81701</v>
      </c>
      <c r="J24" s="86">
        <f>+J25+J27+J30</f>
        <v>66423.149999999994</v>
      </c>
      <c r="K24" s="86">
        <f t="shared" si="5"/>
        <v>130.09010692265116</v>
      </c>
      <c r="L24" s="86">
        <f t="shared" si="6"/>
        <v>81.30029008212874</v>
      </c>
    </row>
    <row r="25" spans="2:12">
      <c r="B25" s="11"/>
      <c r="C25" s="11"/>
      <c r="D25" s="11">
        <v>322</v>
      </c>
      <c r="E25" s="11"/>
      <c r="F25" s="11" t="s">
        <v>65</v>
      </c>
      <c r="G25" s="76">
        <f>+G26</f>
        <v>0</v>
      </c>
      <c r="H25" s="8">
        <f>+H26</f>
        <v>133</v>
      </c>
      <c r="I25" s="8">
        <f>+I26</f>
        <v>133</v>
      </c>
      <c r="J25" s="86">
        <f>+J26</f>
        <v>0</v>
      </c>
      <c r="K25" s="86"/>
      <c r="L25" s="86"/>
    </row>
    <row r="26" spans="2:12">
      <c r="B26" s="11"/>
      <c r="C26" s="22"/>
      <c r="D26" s="11"/>
      <c r="E26" s="11">
        <v>3221</v>
      </c>
      <c r="F26" s="33" t="s">
        <v>66</v>
      </c>
      <c r="G26" s="76">
        <v>0</v>
      </c>
      <c r="H26" s="8">
        <v>133</v>
      </c>
      <c r="I26" s="8">
        <v>133</v>
      </c>
      <c r="J26" s="86">
        <v>0</v>
      </c>
      <c r="K26" s="86"/>
      <c r="L26" s="86"/>
    </row>
    <row r="27" spans="2:12">
      <c r="B27" s="11"/>
      <c r="C27" s="22"/>
      <c r="D27" s="11">
        <v>323</v>
      </c>
      <c r="E27" s="11"/>
      <c r="F27" s="11" t="s">
        <v>67</v>
      </c>
      <c r="G27" s="76">
        <f>+G28+G29</f>
        <v>7237.5999999999995</v>
      </c>
      <c r="H27" s="8">
        <f>+H28+H29</f>
        <v>15627</v>
      </c>
      <c r="I27" s="8">
        <f>+I28+I29</f>
        <v>15627</v>
      </c>
      <c r="J27" s="86">
        <f>+J28+J29</f>
        <v>14140.64</v>
      </c>
      <c r="K27" s="86">
        <f t="shared" si="5"/>
        <v>195.37747319553444</v>
      </c>
      <c r="L27" s="86">
        <f t="shared" si="6"/>
        <v>90.488513470275805</v>
      </c>
    </row>
    <row r="28" spans="2:12">
      <c r="B28" s="11"/>
      <c r="C28" s="22"/>
      <c r="D28" s="11"/>
      <c r="E28" s="11">
        <v>3237</v>
      </c>
      <c r="F28" s="11" t="s">
        <v>68</v>
      </c>
      <c r="G28" s="76">
        <v>6222.28</v>
      </c>
      <c r="H28" s="8">
        <v>7565</v>
      </c>
      <c r="I28" s="8">
        <v>7565</v>
      </c>
      <c r="J28" s="86">
        <v>6475.32</v>
      </c>
      <c r="K28" s="86">
        <f t="shared" si="5"/>
        <v>104.06667652371799</v>
      </c>
      <c r="L28" s="86">
        <f t="shared" si="6"/>
        <v>85.595769993390618</v>
      </c>
    </row>
    <row r="29" spans="2:12">
      <c r="B29" s="11"/>
      <c r="C29" s="11"/>
      <c r="D29" s="11"/>
      <c r="E29" s="11">
        <v>3238</v>
      </c>
      <c r="F29" s="11" t="s">
        <v>69</v>
      </c>
      <c r="G29" s="76">
        <v>1015.32</v>
      </c>
      <c r="H29" s="8">
        <v>8062</v>
      </c>
      <c r="I29" s="8">
        <v>8062</v>
      </c>
      <c r="J29" s="86">
        <v>7665.32</v>
      </c>
      <c r="K29" s="86">
        <f t="shared" si="5"/>
        <v>754.96592207382889</v>
      </c>
      <c r="L29" s="86">
        <f t="shared" si="6"/>
        <v>95.079632845447776</v>
      </c>
    </row>
    <row r="30" spans="2:12">
      <c r="B30" s="13"/>
      <c r="C30" s="14"/>
      <c r="D30" s="70">
        <v>329</v>
      </c>
      <c r="E30" s="70"/>
      <c r="F30" s="21" t="s">
        <v>70</v>
      </c>
      <c r="G30" s="76">
        <f>+G31+G32</f>
        <v>43821.74</v>
      </c>
      <c r="H30" s="8">
        <f>+H31+H32</f>
        <v>65941</v>
      </c>
      <c r="I30" s="8">
        <f>+I31+I32</f>
        <v>65941</v>
      </c>
      <c r="J30" s="86">
        <f>+J31+J32</f>
        <v>52282.51</v>
      </c>
      <c r="K30" s="86">
        <f t="shared" si="5"/>
        <v>119.30724339106573</v>
      </c>
      <c r="L30" s="86">
        <f t="shared" si="6"/>
        <v>79.28680183800671</v>
      </c>
    </row>
    <row r="31" spans="2:12" ht="25.5">
      <c r="B31" s="15"/>
      <c r="C31" s="15"/>
      <c r="D31" s="15"/>
      <c r="E31" s="15">
        <v>3291</v>
      </c>
      <c r="F31" s="21" t="s">
        <v>71</v>
      </c>
      <c r="G31" s="76">
        <v>43634.84</v>
      </c>
      <c r="H31" s="8">
        <v>63287</v>
      </c>
      <c r="I31" s="8">
        <v>63287</v>
      </c>
      <c r="J31" s="86">
        <v>52153.11</v>
      </c>
      <c r="K31" s="86">
        <f t="shared" si="5"/>
        <v>119.52171704995366</v>
      </c>
      <c r="L31" s="86">
        <f t="shared" si="6"/>
        <v>82.407303237631751</v>
      </c>
    </row>
    <row r="32" spans="2:12">
      <c r="B32" s="15"/>
      <c r="C32" s="15"/>
      <c r="D32" s="11"/>
      <c r="E32" s="11">
        <v>3299</v>
      </c>
      <c r="F32" s="11" t="s">
        <v>70</v>
      </c>
      <c r="G32" s="76">
        <v>186.9</v>
      </c>
      <c r="H32" s="8">
        <v>2654</v>
      </c>
      <c r="I32" s="8">
        <v>2654</v>
      </c>
      <c r="J32" s="86">
        <v>129.4</v>
      </c>
      <c r="K32" s="86">
        <f t="shared" si="5"/>
        <v>69.234884965222037</v>
      </c>
      <c r="L32" s="86">
        <f t="shared" si="6"/>
        <v>4.875659382064808</v>
      </c>
    </row>
    <row r="33" spans="2:12">
      <c r="B33" s="15"/>
      <c r="C33" s="15">
        <v>34</v>
      </c>
      <c r="D33" s="11"/>
      <c r="E33" s="11"/>
      <c r="F33" s="11" t="s">
        <v>72</v>
      </c>
      <c r="G33" s="76">
        <f>+G34</f>
        <v>283.01</v>
      </c>
      <c r="H33" s="8">
        <f t="shared" ref="H33:J34" si="7">+H34</f>
        <v>365</v>
      </c>
      <c r="I33" s="8">
        <f t="shared" si="7"/>
        <v>365</v>
      </c>
      <c r="J33" s="86">
        <f t="shared" si="7"/>
        <v>315.27</v>
      </c>
      <c r="K33" s="86">
        <f t="shared" si="5"/>
        <v>111.39889049856895</v>
      </c>
      <c r="L33" s="86">
        <f t="shared" si="6"/>
        <v>86.37534246575342</v>
      </c>
    </row>
    <row r="34" spans="2:12">
      <c r="B34" s="15"/>
      <c r="C34" s="15"/>
      <c r="D34" s="11">
        <v>343</v>
      </c>
      <c r="E34" s="11"/>
      <c r="F34" s="11" t="s">
        <v>73</v>
      </c>
      <c r="G34" s="76">
        <f>+G35</f>
        <v>283.01</v>
      </c>
      <c r="H34" s="8">
        <f t="shared" si="7"/>
        <v>365</v>
      </c>
      <c r="I34" s="8">
        <f t="shared" si="7"/>
        <v>365</v>
      </c>
      <c r="J34" s="86">
        <f t="shared" si="7"/>
        <v>315.27</v>
      </c>
      <c r="K34" s="86">
        <f t="shared" si="5"/>
        <v>111.39889049856895</v>
      </c>
      <c r="L34" s="86">
        <f t="shared" si="6"/>
        <v>86.37534246575342</v>
      </c>
    </row>
    <row r="35" spans="2:12">
      <c r="B35" s="15"/>
      <c r="C35" s="15"/>
      <c r="D35" s="11"/>
      <c r="E35" s="11">
        <v>3431</v>
      </c>
      <c r="F35" s="11" t="s">
        <v>74</v>
      </c>
      <c r="G35" s="76">
        <v>283.01</v>
      </c>
      <c r="H35" s="8">
        <v>365</v>
      </c>
      <c r="I35" s="8">
        <v>365</v>
      </c>
      <c r="J35" s="86">
        <v>315.27</v>
      </c>
      <c r="K35" s="86">
        <f t="shared" si="5"/>
        <v>111.39889049856895</v>
      </c>
      <c r="L35" s="86">
        <f t="shared" si="6"/>
        <v>86.37534246575342</v>
      </c>
    </row>
    <row r="38" spans="2:12" ht="15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2:1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2:12" ht="4.5" customHeight="1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7">
    <mergeCell ref="B2:L2"/>
    <mergeCell ref="B4:L4"/>
    <mergeCell ref="B6:L6"/>
    <mergeCell ref="B21:F21"/>
    <mergeCell ref="B9:F9"/>
    <mergeCell ref="B20:F20"/>
    <mergeCell ref="B8:F8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K18"/>
  <sheetViews>
    <sheetView zoomScaleNormal="100" workbookViewId="0">
      <selection activeCell="D13" sqref="D13"/>
    </sheetView>
  </sheetViews>
  <sheetFormatPr defaultRowHeight="15"/>
  <cols>
    <col min="2" max="2" width="35" customWidth="1"/>
    <col min="3" max="6" width="25.28515625" customWidth="1"/>
    <col min="7" max="7" width="11.42578125" customWidth="1"/>
    <col min="8" max="8" width="12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14" t="s">
        <v>35</v>
      </c>
      <c r="C2" s="114"/>
      <c r="D2" s="114"/>
      <c r="E2" s="114"/>
      <c r="F2" s="114"/>
      <c r="G2" s="114"/>
      <c r="H2" s="114"/>
    </row>
    <row r="3" spans="2:8" ht="18">
      <c r="B3" s="3"/>
      <c r="C3" s="3"/>
      <c r="D3" s="3"/>
      <c r="E3" s="3"/>
      <c r="F3" s="4"/>
      <c r="G3" s="4"/>
      <c r="H3" s="4"/>
    </row>
    <row r="4" spans="2:8" ht="33.75" customHeight="1">
      <c r="B4" s="48" t="s">
        <v>5</v>
      </c>
      <c r="C4" s="48" t="s">
        <v>83</v>
      </c>
      <c r="D4" s="48" t="s">
        <v>103</v>
      </c>
      <c r="E4" s="48" t="s">
        <v>104</v>
      </c>
      <c r="F4" s="48" t="s">
        <v>105</v>
      </c>
      <c r="G4" s="48" t="s">
        <v>25</v>
      </c>
      <c r="H4" s="48" t="s">
        <v>50</v>
      </c>
    </row>
    <row r="5" spans="2:8">
      <c r="B5" s="48">
        <v>1</v>
      </c>
      <c r="C5" s="51">
        <v>2</v>
      </c>
      <c r="D5" s="51">
        <v>3</v>
      </c>
      <c r="E5" s="51">
        <v>4</v>
      </c>
      <c r="F5" s="51">
        <v>5</v>
      </c>
      <c r="G5" s="51" t="s">
        <v>32</v>
      </c>
      <c r="H5" s="51" t="s">
        <v>33</v>
      </c>
    </row>
    <row r="6" spans="2:8">
      <c r="B6" s="10" t="s">
        <v>46</v>
      </c>
      <c r="C6" s="90">
        <f>+C7+C9</f>
        <v>51342.35</v>
      </c>
      <c r="D6" s="89">
        <f>+D7+D9</f>
        <v>82066</v>
      </c>
      <c r="E6" s="89">
        <f>+E7+E9</f>
        <v>82066</v>
      </c>
      <c r="F6" s="90">
        <f>+F7+F9</f>
        <v>66738.42</v>
      </c>
      <c r="G6" s="73">
        <f>+F6/C6*100</f>
        <v>129.98707694525083</v>
      </c>
      <c r="H6" s="73">
        <f>+F6/E6*100</f>
        <v>81.322862086613213</v>
      </c>
    </row>
    <row r="7" spans="2:8">
      <c r="B7" s="10" t="s">
        <v>17</v>
      </c>
      <c r="C7" s="73">
        <f>+C8</f>
        <v>51057.11</v>
      </c>
      <c r="D7" s="74">
        <f t="shared" ref="D7:F7" si="0">+D8</f>
        <v>81210</v>
      </c>
      <c r="E7" s="74">
        <f t="shared" si="0"/>
        <v>81210</v>
      </c>
      <c r="F7" s="73">
        <f t="shared" si="0"/>
        <v>65882.58</v>
      </c>
      <c r="G7" s="73">
        <f t="shared" ref="G7:G16" si="1">+F7/C7*100</f>
        <v>129.03703323591955</v>
      </c>
      <c r="H7" s="73">
        <f>+F7/E7*100</f>
        <v>81.126191355744368</v>
      </c>
    </row>
    <row r="8" spans="2:8">
      <c r="B8" s="30" t="s">
        <v>18</v>
      </c>
      <c r="C8" s="72">
        <v>51057.11</v>
      </c>
      <c r="D8" s="8">
        <v>81210</v>
      </c>
      <c r="E8" s="8">
        <v>81210</v>
      </c>
      <c r="F8" s="72">
        <v>65882.58</v>
      </c>
      <c r="G8" s="72">
        <f t="shared" si="1"/>
        <v>129.03703323591955</v>
      </c>
      <c r="H8" s="72">
        <f>+F8/E8*100</f>
        <v>81.126191355744368</v>
      </c>
    </row>
    <row r="9" spans="2:8">
      <c r="B9" s="10" t="s">
        <v>89</v>
      </c>
      <c r="C9" s="73">
        <f>+C10</f>
        <v>285.24</v>
      </c>
      <c r="D9" s="80">
        <f>+D10</f>
        <v>856</v>
      </c>
      <c r="E9" s="80">
        <f>+E10</f>
        <v>856</v>
      </c>
      <c r="F9" s="73">
        <f>+F10</f>
        <v>855.84</v>
      </c>
      <c r="G9" s="105">
        <f>F9/C9*100</f>
        <v>300.04206983592763</v>
      </c>
      <c r="H9" s="72">
        <f t="shared" ref="H9:H10" si="2">+F9/E9*100</f>
        <v>99.981308411214954</v>
      </c>
    </row>
    <row r="10" spans="2:8">
      <c r="B10" s="30" t="s">
        <v>90</v>
      </c>
      <c r="C10" s="72">
        <v>285.24</v>
      </c>
      <c r="D10" s="76">
        <v>856</v>
      </c>
      <c r="E10" s="76">
        <v>856</v>
      </c>
      <c r="F10" s="72">
        <v>855.84</v>
      </c>
      <c r="G10" s="105">
        <f>F10/C10*100</f>
        <v>300.04206983592763</v>
      </c>
      <c r="H10" s="72">
        <f t="shared" si="2"/>
        <v>99.981308411214954</v>
      </c>
    </row>
    <row r="11" spans="2:8">
      <c r="B11" s="32"/>
      <c r="C11" s="72"/>
      <c r="D11" s="8"/>
      <c r="E11" s="9"/>
      <c r="F11" s="72"/>
      <c r="G11" s="72"/>
      <c r="H11" s="72"/>
    </row>
    <row r="12" spans="2:8" ht="15.75" customHeight="1">
      <c r="B12" s="10" t="s">
        <v>47</v>
      </c>
      <c r="C12" s="73">
        <f>+C13+C15</f>
        <v>51342.35</v>
      </c>
      <c r="D12" s="74">
        <f>+D13+D15</f>
        <v>82066</v>
      </c>
      <c r="E12" s="75">
        <f>+E13+E15</f>
        <v>82066</v>
      </c>
      <c r="F12" s="73">
        <f>+F13+F15</f>
        <v>66738.42</v>
      </c>
      <c r="G12" s="73">
        <f t="shared" si="1"/>
        <v>129.98707694525083</v>
      </c>
      <c r="H12" s="73">
        <f t="shared" ref="H12:H16" si="3">+F12/E12*100</f>
        <v>81.322862086613213</v>
      </c>
    </row>
    <row r="13" spans="2:8" ht="15.75" customHeight="1">
      <c r="B13" s="10" t="s">
        <v>17</v>
      </c>
      <c r="C13" s="73">
        <f>+C14</f>
        <v>51057.11</v>
      </c>
      <c r="D13" s="74">
        <f t="shared" ref="D13:F13" si="4">+D14</f>
        <v>81210</v>
      </c>
      <c r="E13" s="74">
        <f t="shared" si="4"/>
        <v>81210</v>
      </c>
      <c r="F13" s="73">
        <f t="shared" si="4"/>
        <v>65882.58</v>
      </c>
      <c r="G13" s="73">
        <f t="shared" si="1"/>
        <v>129.03703323591955</v>
      </c>
      <c r="H13" s="73">
        <f t="shared" si="3"/>
        <v>81.126191355744368</v>
      </c>
    </row>
    <row r="14" spans="2:8">
      <c r="B14" s="30" t="s">
        <v>18</v>
      </c>
      <c r="C14" s="72">
        <v>51057.11</v>
      </c>
      <c r="D14" s="8">
        <v>81210</v>
      </c>
      <c r="E14" s="8">
        <v>81210</v>
      </c>
      <c r="F14" s="72">
        <v>65882.58</v>
      </c>
      <c r="G14" s="72">
        <f t="shared" si="1"/>
        <v>129.03703323591955</v>
      </c>
      <c r="H14" s="72">
        <f t="shared" si="3"/>
        <v>81.126191355744368</v>
      </c>
    </row>
    <row r="15" spans="2:8">
      <c r="B15" s="10" t="s">
        <v>89</v>
      </c>
      <c r="C15" s="73">
        <f>+C16</f>
        <v>285.24</v>
      </c>
      <c r="D15" s="80">
        <f>+D16</f>
        <v>856</v>
      </c>
      <c r="E15" s="80">
        <f>+E16</f>
        <v>856</v>
      </c>
      <c r="F15" s="73">
        <f>+F16</f>
        <v>855.84</v>
      </c>
      <c r="G15" s="72">
        <f t="shared" si="1"/>
        <v>300.04206983592763</v>
      </c>
      <c r="H15" s="72">
        <f t="shared" si="3"/>
        <v>99.981308411214954</v>
      </c>
    </row>
    <row r="16" spans="2:8">
      <c r="B16" s="30" t="s">
        <v>90</v>
      </c>
      <c r="C16" s="72">
        <v>285.24</v>
      </c>
      <c r="D16" s="76">
        <v>856</v>
      </c>
      <c r="E16" s="76">
        <v>856</v>
      </c>
      <c r="F16" s="72">
        <v>855.84</v>
      </c>
      <c r="G16" s="72">
        <f t="shared" si="1"/>
        <v>300.04206983592763</v>
      </c>
      <c r="H16" s="72">
        <f t="shared" si="3"/>
        <v>99.981308411214954</v>
      </c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F9" sqref="F9"/>
    </sheetView>
  </sheetViews>
  <sheetFormatPr defaultRowHeight="15"/>
  <cols>
    <col min="2" max="2" width="37.7109375" customWidth="1"/>
    <col min="3" max="6" width="25.28515625" customWidth="1"/>
    <col min="7" max="7" width="11.5703125" customWidth="1"/>
    <col min="8" max="8" width="11" customWidth="1"/>
  </cols>
  <sheetData>
    <row r="1" spans="2:8" ht="18">
      <c r="B1" s="19"/>
      <c r="C1" s="19"/>
      <c r="D1" s="19"/>
      <c r="E1" s="19"/>
      <c r="F1" s="4"/>
      <c r="G1" s="4"/>
      <c r="H1" s="4"/>
    </row>
    <row r="2" spans="2:8" ht="15.75" customHeight="1">
      <c r="B2" s="114" t="s">
        <v>36</v>
      </c>
      <c r="C2" s="114"/>
      <c r="D2" s="114"/>
      <c r="E2" s="114"/>
      <c r="F2" s="114"/>
      <c r="G2" s="114"/>
      <c r="H2" s="114"/>
    </row>
    <row r="3" spans="2:8" ht="18">
      <c r="B3" s="19"/>
      <c r="C3" s="19"/>
      <c r="D3" s="19"/>
      <c r="E3" s="19"/>
      <c r="F3" s="4"/>
      <c r="G3" s="4"/>
      <c r="H3" s="4"/>
    </row>
    <row r="4" spans="2:8" ht="25.5">
      <c r="B4" s="48" t="s">
        <v>5</v>
      </c>
      <c r="C4" s="48" t="s">
        <v>83</v>
      </c>
      <c r="D4" s="48" t="s">
        <v>103</v>
      </c>
      <c r="E4" s="48" t="s">
        <v>104</v>
      </c>
      <c r="F4" s="48" t="s">
        <v>105</v>
      </c>
      <c r="G4" s="48" t="s">
        <v>25</v>
      </c>
      <c r="H4" s="48" t="s">
        <v>50</v>
      </c>
    </row>
    <row r="5" spans="2:8"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 t="s">
        <v>32</v>
      </c>
      <c r="H5" s="51" t="s">
        <v>33</v>
      </c>
    </row>
    <row r="6" spans="2:8" ht="15.75" customHeight="1">
      <c r="B6" s="10" t="s">
        <v>47</v>
      </c>
      <c r="C6" s="73">
        <f>+C7</f>
        <v>51342.35</v>
      </c>
      <c r="D6" s="74">
        <f t="shared" ref="D6:F7" si="0">+D7</f>
        <v>82066</v>
      </c>
      <c r="E6" s="74">
        <f t="shared" si="0"/>
        <v>82066</v>
      </c>
      <c r="F6" s="73">
        <f t="shared" si="0"/>
        <v>66738.42</v>
      </c>
      <c r="G6" s="73">
        <f>+F6/C6*100</f>
        <v>129.98707694525083</v>
      </c>
      <c r="H6" s="73">
        <f>+H7</f>
        <v>81.322862086613213</v>
      </c>
    </row>
    <row r="7" spans="2:8" ht="15.75" customHeight="1">
      <c r="B7" s="10" t="s">
        <v>6</v>
      </c>
      <c r="C7" s="73">
        <f>+C8</f>
        <v>51342.35</v>
      </c>
      <c r="D7" s="74">
        <f t="shared" si="0"/>
        <v>82066</v>
      </c>
      <c r="E7" s="74">
        <f t="shared" si="0"/>
        <v>82066</v>
      </c>
      <c r="F7" s="73">
        <f t="shared" si="0"/>
        <v>66738.42</v>
      </c>
      <c r="G7" s="73">
        <f t="shared" ref="G7:G8" si="1">+F7/C7*100</f>
        <v>129.98707694525083</v>
      </c>
      <c r="H7" s="73">
        <f>+H8</f>
        <v>81.322862086613213</v>
      </c>
    </row>
    <row r="8" spans="2:8" ht="25.5">
      <c r="B8" s="17" t="s">
        <v>7</v>
      </c>
      <c r="C8" s="72">
        <v>51342.35</v>
      </c>
      <c r="D8" s="8">
        <v>82066</v>
      </c>
      <c r="E8" s="8">
        <v>82066</v>
      </c>
      <c r="F8" s="72">
        <v>66738.42</v>
      </c>
      <c r="G8" s="72">
        <f t="shared" si="1"/>
        <v>129.98707694525083</v>
      </c>
      <c r="H8" s="72">
        <f>+F8/E8*100</f>
        <v>81.322862086613213</v>
      </c>
    </row>
    <row r="10" spans="2:8">
      <c r="B10" s="42"/>
      <c r="C10" s="42"/>
      <c r="D10" s="42"/>
      <c r="E10" s="42"/>
      <c r="F10" s="42"/>
      <c r="G10" s="42"/>
      <c r="H10" s="42"/>
    </row>
    <row r="11" spans="2:8">
      <c r="B11" s="42"/>
      <c r="C11" s="42"/>
      <c r="D11" s="42"/>
      <c r="E11" s="42"/>
      <c r="F11" s="42"/>
      <c r="G11" s="42"/>
      <c r="H11" s="42"/>
    </row>
    <row r="12" spans="2:8">
      <c r="B12" s="42"/>
      <c r="C12" s="42"/>
      <c r="D12" s="42"/>
      <c r="E12" s="42"/>
      <c r="F12" s="42"/>
      <c r="G12" s="42"/>
      <c r="H12" s="42"/>
    </row>
  </sheetData>
  <mergeCells count="1">
    <mergeCell ref="B2:H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view="pageBreakPreview" zoomScaleNormal="100" zoomScaleSheetLayoutView="100" workbookViewId="0">
      <selection activeCell="O15" sqref="O15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3"/>
      <c r="C1" s="3"/>
      <c r="D1" s="19"/>
      <c r="E1" s="3"/>
      <c r="F1" s="3"/>
      <c r="G1" s="3"/>
      <c r="H1" s="3"/>
      <c r="I1" s="3"/>
      <c r="J1" s="3"/>
      <c r="K1" s="3"/>
      <c r="L1" s="19"/>
    </row>
    <row r="2" spans="2:12" ht="15.75" customHeight="1">
      <c r="B2" s="114" t="s">
        <v>11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>
      <c r="B4" s="114" t="s">
        <v>54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75" customHeight="1">
      <c r="B5" s="114" t="s">
        <v>37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8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>
      <c r="B7" s="141" t="s">
        <v>5</v>
      </c>
      <c r="C7" s="142"/>
      <c r="D7" s="142"/>
      <c r="E7" s="142"/>
      <c r="F7" s="143"/>
      <c r="G7" s="52" t="s">
        <v>84</v>
      </c>
      <c r="H7" s="52" t="s">
        <v>52</v>
      </c>
      <c r="I7" s="52" t="s">
        <v>49</v>
      </c>
      <c r="J7" s="52" t="s">
        <v>85</v>
      </c>
      <c r="K7" s="52" t="s">
        <v>25</v>
      </c>
      <c r="L7" s="52" t="s">
        <v>50</v>
      </c>
    </row>
    <row r="8" spans="2:12">
      <c r="B8" s="141">
        <v>1</v>
      </c>
      <c r="C8" s="142"/>
      <c r="D8" s="142"/>
      <c r="E8" s="142"/>
      <c r="F8" s="143"/>
      <c r="G8" s="53">
        <v>2</v>
      </c>
      <c r="H8" s="53">
        <v>3</v>
      </c>
      <c r="I8" s="53">
        <v>4</v>
      </c>
      <c r="J8" s="53">
        <v>5</v>
      </c>
      <c r="K8" s="53" t="s">
        <v>32</v>
      </c>
      <c r="L8" s="53" t="s">
        <v>33</v>
      </c>
    </row>
    <row r="9" spans="2:12" ht="25.5">
      <c r="B9" s="10">
        <v>8</v>
      </c>
      <c r="C9" s="10"/>
      <c r="D9" s="10"/>
      <c r="E9" s="10"/>
      <c r="F9" s="10" t="s">
        <v>8</v>
      </c>
      <c r="G9" s="8">
        <v>0</v>
      </c>
      <c r="H9" s="8">
        <v>0</v>
      </c>
      <c r="I9" s="8">
        <v>0</v>
      </c>
      <c r="J9" s="39">
        <v>0</v>
      </c>
      <c r="K9" s="39"/>
      <c r="L9" s="39"/>
    </row>
    <row r="10" spans="2:12">
      <c r="B10" s="10"/>
      <c r="C10" s="15">
        <v>84</v>
      </c>
      <c r="D10" s="15"/>
      <c r="E10" s="15"/>
      <c r="F10" s="15" t="s">
        <v>13</v>
      </c>
      <c r="G10" s="8"/>
      <c r="H10" s="8"/>
      <c r="I10" s="8"/>
      <c r="J10" s="39"/>
      <c r="K10" s="39"/>
      <c r="L10" s="39"/>
    </row>
    <row r="11" spans="2:12" ht="51">
      <c r="B11" s="11"/>
      <c r="C11" s="11"/>
      <c r="D11" s="11">
        <v>841</v>
      </c>
      <c r="E11" s="11"/>
      <c r="F11" s="33" t="s">
        <v>38</v>
      </c>
      <c r="G11" s="8"/>
      <c r="H11" s="8"/>
      <c r="I11" s="8"/>
      <c r="J11" s="39"/>
      <c r="K11" s="39"/>
      <c r="L11" s="39"/>
    </row>
    <row r="12" spans="2:12" ht="25.5">
      <c r="B12" s="11"/>
      <c r="C12" s="11"/>
      <c r="D12" s="11"/>
      <c r="E12" s="11">
        <v>8413</v>
      </c>
      <c r="F12" s="33" t="s">
        <v>39</v>
      </c>
      <c r="G12" s="8"/>
      <c r="H12" s="8"/>
      <c r="I12" s="8"/>
      <c r="J12" s="39"/>
      <c r="K12" s="39"/>
      <c r="L12" s="39"/>
    </row>
    <row r="13" spans="2:12">
      <c r="B13" s="11"/>
      <c r="C13" s="11"/>
      <c r="D13" s="11"/>
      <c r="E13" s="12" t="s">
        <v>20</v>
      </c>
      <c r="F13" s="17"/>
      <c r="G13" s="8"/>
      <c r="H13" s="8"/>
      <c r="I13" s="8"/>
      <c r="J13" s="39"/>
      <c r="K13" s="39"/>
      <c r="L13" s="39"/>
    </row>
    <row r="14" spans="2:12" ht="25.5">
      <c r="B14" s="13">
        <v>5</v>
      </c>
      <c r="C14" s="14"/>
      <c r="D14" s="14"/>
      <c r="E14" s="14"/>
      <c r="F14" s="20" t="s">
        <v>9</v>
      </c>
      <c r="G14" s="8">
        <v>0</v>
      </c>
      <c r="H14" s="8">
        <v>0</v>
      </c>
      <c r="I14" s="8">
        <v>0</v>
      </c>
      <c r="J14" s="39">
        <v>0</v>
      </c>
      <c r="K14" s="39"/>
      <c r="L14" s="39"/>
    </row>
    <row r="15" spans="2:12" ht="25.5">
      <c r="B15" s="15"/>
      <c r="C15" s="15">
        <v>54</v>
      </c>
      <c r="D15" s="15"/>
      <c r="E15" s="15"/>
      <c r="F15" s="21" t="s">
        <v>14</v>
      </c>
      <c r="G15" s="8"/>
      <c r="H15" s="8"/>
      <c r="I15" s="9"/>
      <c r="J15" s="39"/>
      <c r="K15" s="39"/>
      <c r="L15" s="39"/>
    </row>
    <row r="16" spans="2:12" ht="63.75">
      <c r="B16" s="15"/>
      <c r="C16" s="15"/>
      <c r="D16" s="15">
        <v>541</v>
      </c>
      <c r="E16" s="33"/>
      <c r="F16" s="33" t="s">
        <v>40</v>
      </c>
      <c r="G16" s="8"/>
      <c r="H16" s="8"/>
      <c r="I16" s="9"/>
      <c r="J16" s="39"/>
      <c r="K16" s="39"/>
      <c r="L16" s="39"/>
    </row>
    <row r="17" spans="2:12" ht="38.25">
      <c r="B17" s="15"/>
      <c r="C17" s="15"/>
      <c r="D17" s="15"/>
      <c r="E17" s="33">
        <v>5413</v>
      </c>
      <c r="F17" s="33" t="s">
        <v>41</v>
      </c>
      <c r="G17" s="8"/>
      <c r="H17" s="8"/>
      <c r="I17" s="9"/>
      <c r="J17" s="39"/>
      <c r="K17" s="39"/>
      <c r="L17" s="39"/>
    </row>
    <row r="18" spans="2:12">
      <c r="B18" s="16"/>
      <c r="C18" s="14"/>
      <c r="D18" s="14"/>
      <c r="E18" s="14"/>
      <c r="F18" s="20" t="s">
        <v>20</v>
      </c>
      <c r="G18" s="8"/>
      <c r="H18" s="8"/>
      <c r="I18" s="8"/>
      <c r="J18" s="39"/>
      <c r="K18" s="39"/>
      <c r="L18" s="39"/>
    </row>
    <row r="20" spans="2:1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2:1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2:12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view="pageBreakPreview" zoomScale="90" zoomScaleNormal="100" zoomScaleSheetLayoutView="90" workbookViewId="0">
      <selection activeCell="F4" sqref="F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19"/>
      <c r="C1" s="19"/>
      <c r="D1" s="19"/>
      <c r="E1" s="19"/>
      <c r="F1" s="4"/>
      <c r="G1" s="4"/>
      <c r="H1" s="4"/>
    </row>
    <row r="2" spans="2:8" ht="15.75" customHeight="1">
      <c r="B2" s="114" t="s">
        <v>42</v>
      </c>
      <c r="C2" s="114"/>
      <c r="D2" s="114"/>
      <c r="E2" s="114"/>
      <c r="F2" s="114"/>
      <c r="G2" s="114"/>
      <c r="H2" s="114"/>
    </row>
    <row r="3" spans="2:8" ht="18">
      <c r="B3" s="19"/>
      <c r="C3" s="19"/>
      <c r="D3" s="19"/>
      <c r="E3" s="19"/>
      <c r="F3" s="4"/>
      <c r="G3" s="4"/>
      <c r="H3" s="4"/>
    </row>
    <row r="4" spans="2:8" ht="25.5">
      <c r="B4" s="48" t="s">
        <v>5</v>
      </c>
      <c r="C4" s="48" t="s">
        <v>82</v>
      </c>
      <c r="D4" s="48" t="s">
        <v>52</v>
      </c>
      <c r="E4" s="48" t="s">
        <v>49</v>
      </c>
      <c r="F4" s="48" t="s">
        <v>83</v>
      </c>
      <c r="G4" s="48" t="s">
        <v>25</v>
      </c>
      <c r="H4" s="48" t="s">
        <v>50</v>
      </c>
    </row>
    <row r="5" spans="2:8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 t="s">
        <v>32</v>
      </c>
      <c r="H5" s="48" t="s">
        <v>33</v>
      </c>
    </row>
    <row r="6" spans="2:8">
      <c r="B6" s="10" t="s">
        <v>44</v>
      </c>
      <c r="C6" s="8">
        <v>0</v>
      </c>
      <c r="D6" s="8">
        <v>0</v>
      </c>
      <c r="E6" s="9">
        <v>0</v>
      </c>
      <c r="F6" s="39">
        <v>0</v>
      </c>
      <c r="G6" s="39"/>
      <c r="H6" s="39"/>
    </row>
    <row r="7" spans="2:8">
      <c r="B7" s="10" t="s">
        <v>17</v>
      </c>
      <c r="C7" s="8"/>
      <c r="D7" s="8"/>
      <c r="E7" s="8"/>
      <c r="F7" s="39"/>
      <c r="G7" s="39"/>
      <c r="H7" s="39"/>
    </row>
    <row r="8" spans="2:8">
      <c r="B8" s="30" t="s">
        <v>18</v>
      </c>
      <c r="C8" s="8"/>
      <c r="D8" s="8"/>
      <c r="E8" s="8"/>
      <c r="F8" s="39"/>
      <c r="G8" s="39"/>
      <c r="H8" s="39"/>
    </row>
    <row r="9" spans="2:8">
      <c r="B9" s="31" t="s">
        <v>19</v>
      </c>
      <c r="C9" s="8"/>
      <c r="D9" s="8"/>
      <c r="E9" s="8"/>
      <c r="F9" s="39"/>
      <c r="G9" s="39"/>
      <c r="H9" s="39"/>
    </row>
    <row r="10" spans="2:8">
      <c r="B10" s="31" t="s">
        <v>20</v>
      </c>
      <c r="C10" s="8"/>
      <c r="D10" s="8"/>
      <c r="E10" s="8"/>
      <c r="F10" s="39"/>
      <c r="G10" s="39"/>
      <c r="H10" s="39"/>
    </row>
    <row r="11" spans="2:8">
      <c r="B11" s="10" t="s">
        <v>21</v>
      </c>
      <c r="C11" s="8"/>
      <c r="D11" s="8"/>
      <c r="E11" s="9"/>
      <c r="F11" s="39"/>
      <c r="G11" s="39"/>
      <c r="H11" s="39"/>
    </row>
    <row r="12" spans="2:8">
      <c r="B12" s="32" t="s">
        <v>22</v>
      </c>
      <c r="C12" s="8"/>
      <c r="D12" s="8"/>
      <c r="E12" s="9"/>
      <c r="F12" s="39"/>
      <c r="G12" s="39"/>
      <c r="H12" s="39"/>
    </row>
    <row r="13" spans="2:8">
      <c r="B13" s="10" t="s">
        <v>23</v>
      </c>
      <c r="C13" s="8"/>
      <c r="D13" s="8"/>
      <c r="E13" s="9"/>
      <c r="F13" s="39"/>
      <c r="G13" s="39"/>
      <c r="H13" s="39"/>
    </row>
    <row r="14" spans="2:8">
      <c r="B14" s="32" t="s">
        <v>24</v>
      </c>
      <c r="C14" s="8"/>
      <c r="D14" s="8"/>
      <c r="E14" s="9"/>
      <c r="F14" s="39"/>
      <c r="G14" s="39"/>
      <c r="H14" s="39"/>
    </row>
    <row r="15" spans="2:8">
      <c r="B15" s="15" t="s">
        <v>15</v>
      </c>
      <c r="C15" s="8"/>
      <c r="D15" s="8"/>
      <c r="E15" s="9"/>
      <c r="F15" s="39"/>
      <c r="G15" s="39"/>
      <c r="H15" s="39"/>
    </row>
    <row r="16" spans="2:8">
      <c r="B16" s="32"/>
      <c r="C16" s="8"/>
      <c r="D16" s="8"/>
      <c r="E16" s="9"/>
      <c r="F16" s="39"/>
      <c r="G16" s="39"/>
      <c r="H16" s="39"/>
    </row>
    <row r="17" spans="2:8" ht="15.75" customHeight="1">
      <c r="B17" s="10" t="s">
        <v>45</v>
      </c>
      <c r="C17" s="8"/>
      <c r="D17" s="8"/>
      <c r="E17" s="9"/>
      <c r="F17" s="39"/>
      <c r="G17" s="39"/>
      <c r="H17" s="39"/>
    </row>
    <row r="18" spans="2:8" ht="15.75" customHeight="1">
      <c r="B18" s="10" t="s">
        <v>17</v>
      </c>
      <c r="C18" s="8"/>
      <c r="D18" s="8"/>
      <c r="E18" s="8"/>
      <c r="F18" s="39"/>
      <c r="G18" s="39"/>
      <c r="H18" s="39"/>
    </row>
    <row r="19" spans="2:8">
      <c r="B19" s="30" t="s">
        <v>18</v>
      </c>
      <c r="C19" s="8"/>
      <c r="D19" s="8"/>
      <c r="E19" s="8"/>
      <c r="F19" s="39"/>
      <c r="G19" s="39"/>
      <c r="H19" s="39"/>
    </row>
    <row r="20" spans="2:8">
      <c r="B20" s="31" t="s">
        <v>19</v>
      </c>
      <c r="C20" s="8"/>
      <c r="D20" s="8"/>
      <c r="E20" s="8"/>
      <c r="F20" s="39"/>
      <c r="G20" s="39"/>
      <c r="H20" s="39"/>
    </row>
    <row r="21" spans="2:8">
      <c r="B21" s="31" t="s">
        <v>20</v>
      </c>
      <c r="C21" s="8"/>
      <c r="D21" s="8"/>
      <c r="E21" s="8"/>
      <c r="F21" s="39"/>
      <c r="G21" s="39"/>
      <c r="H21" s="39"/>
    </row>
    <row r="22" spans="2:8">
      <c r="B22" s="10" t="s">
        <v>21</v>
      </c>
      <c r="C22" s="8"/>
      <c r="D22" s="8"/>
      <c r="E22" s="9"/>
      <c r="F22" s="39"/>
      <c r="G22" s="39"/>
      <c r="H22" s="39"/>
    </row>
    <row r="23" spans="2:8">
      <c r="B23" s="32" t="s">
        <v>22</v>
      </c>
      <c r="C23" s="8"/>
      <c r="D23" s="8"/>
      <c r="E23" s="9"/>
      <c r="F23" s="39"/>
      <c r="G23" s="39"/>
      <c r="H23" s="39"/>
    </row>
    <row r="24" spans="2:8">
      <c r="B24" s="10" t="s">
        <v>23</v>
      </c>
      <c r="C24" s="8"/>
      <c r="D24" s="8"/>
      <c r="E24" s="9"/>
      <c r="F24" s="39"/>
      <c r="G24" s="39"/>
      <c r="H24" s="39"/>
    </row>
    <row r="25" spans="2:8">
      <c r="B25" s="32" t="s">
        <v>24</v>
      </c>
      <c r="C25" s="8"/>
      <c r="D25" s="8"/>
      <c r="E25" s="9"/>
      <c r="F25" s="39"/>
      <c r="G25" s="39"/>
      <c r="H25" s="39"/>
    </row>
    <row r="26" spans="2:8">
      <c r="B26" s="15" t="s">
        <v>15</v>
      </c>
      <c r="C26" s="8"/>
      <c r="D26" s="8"/>
      <c r="E26" s="9"/>
      <c r="F26" s="39"/>
      <c r="G26" s="39"/>
      <c r="H26" s="39"/>
    </row>
    <row r="28" spans="2:8">
      <c r="B28" s="58"/>
      <c r="C28" s="58"/>
      <c r="D28" s="58"/>
      <c r="E28" s="58"/>
      <c r="F28" s="58"/>
      <c r="G28" s="58"/>
      <c r="H28" s="5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opLeftCell="B19" zoomScaleNormal="100" workbookViewId="0">
      <selection activeCell="E33" sqref="E33"/>
    </sheetView>
  </sheetViews>
  <sheetFormatPr defaultRowHeight="15"/>
  <cols>
    <col min="2" max="2" width="9" customWidth="1"/>
    <col min="3" max="3" width="39" customWidth="1"/>
    <col min="4" max="6" width="24.28515625" customWidth="1"/>
    <col min="7" max="7" width="15.7109375" customWidth="1"/>
    <col min="8" max="8" width="24.28515625" customWidth="1"/>
  </cols>
  <sheetData>
    <row r="1" spans="2:8" ht="18">
      <c r="B1" s="3"/>
      <c r="C1" s="3"/>
      <c r="D1" s="3"/>
      <c r="E1" s="3"/>
      <c r="F1" s="3"/>
      <c r="G1" s="4"/>
      <c r="H1" s="4"/>
    </row>
    <row r="2" spans="2:8" ht="18" customHeight="1">
      <c r="B2" s="114" t="s">
        <v>10</v>
      </c>
      <c r="C2" s="114"/>
      <c r="D2" s="114"/>
      <c r="E2" s="114"/>
      <c r="F2" s="114"/>
      <c r="G2" s="114"/>
      <c r="H2" s="34"/>
    </row>
    <row r="3" spans="2:8" ht="18">
      <c r="B3" s="3"/>
      <c r="C3" s="3"/>
      <c r="D3" s="3"/>
      <c r="E3" s="3"/>
      <c r="F3" s="3"/>
      <c r="G3" s="4"/>
      <c r="H3" s="4"/>
    </row>
    <row r="4" spans="2:8" ht="15.75">
      <c r="B4" s="144" t="s">
        <v>56</v>
      </c>
      <c r="C4" s="144"/>
      <c r="D4" s="144"/>
      <c r="E4" s="144"/>
      <c r="F4" s="144"/>
      <c r="G4" s="144"/>
    </row>
    <row r="5" spans="2:8" ht="18">
      <c r="B5" s="19"/>
      <c r="C5" s="19"/>
      <c r="D5" s="19"/>
      <c r="E5" s="19"/>
      <c r="F5" s="19"/>
      <c r="G5" s="4"/>
    </row>
    <row r="6" spans="2:8" ht="25.5">
      <c r="B6" s="141" t="s">
        <v>5</v>
      </c>
      <c r="C6" s="143"/>
      <c r="D6" s="48" t="s">
        <v>101</v>
      </c>
      <c r="E6" s="48" t="s">
        <v>102</v>
      </c>
      <c r="F6" s="48" t="s">
        <v>106</v>
      </c>
      <c r="G6" s="48" t="s">
        <v>50</v>
      </c>
    </row>
    <row r="7" spans="2:8" s="54" customFormat="1" ht="11.25">
      <c r="B7" s="138">
        <v>1</v>
      </c>
      <c r="C7" s="140"/>
      <c r="D7" s="51">
        <v>2</v>
      </c>
      <c r="E7" s="51">
        <v>3</v>
      </c>
      <c r="F7" s="51">
        <v>4</v>
      </c>
      <c r="G7" s="51" t="s">
        <v>43</v>
      </c>
    </row>
    <row r="8" spans="2:8" ht="30" customHeight="1">
      <c r="B8" s="97" t="s">
        <v>75</v>
      </c>
      <c r="C8" s="78" t="s">
        <v>76</v>
      </c>
      <c r="D8" s="79">
        <f>+D9+D10</f>
        <v>82066</v>
      </c>
      <c r="E8" s="79">
        <f>+E9+E10</f>
        <v>82066</v>
      </c>
      <c r="F8" s="80">
        <f>+F9+F10</f>
        <v>66738.42</v>
      </c>
      <c r="G8" s="80">
        <f>+F8/E8*100</f>
        <v>81.322862086613213</v>
      </c>
    </row>
    <row r="9" spans="2:8" ht="30" customHeight="1">
      <c r="B9" s="62">
        <v>11</v>
      </c>
      <c r="C9" s="91" t="s">
        <v>77</v>
      </c>
      <c r="D9" s="55">
        <v>81210</v>
      </c>
      <c r="E9" s="55">
        <v>81210</v>
      </c>
      <c r="F9" s="76">
        <v>65882.58</v>
      </c>
      <c r="G9" s="76">
        <f t="shared" ref="G9:G25" si="0">+F9/E9*100</f>
        <v>81.126191355744368</v>
      </c>
    </row>
    <row r="10" spans="2:8" ht="30" customHeight="1">
      <c r="B10" s="62">
        <v>51</v>
      </c>
      <c r="C10" s="91" t="s">
        <v>91</v>
      </c>
      <c r="D10" s="112">
        <v>856</v>
      </c>
      <c r="E10" s="112">
        <v>856</v>
      </c>
      <c r="F10" s="76">
        <v>855.84</v>
      </c>
      <c r="G10" s="76">
        <f t="shared" si="0"/>
        <v>99.981308411214954</v>
      </c>
    </row>
    <row r="11" spans="2:8" ht="30" customHeight="1">
      <c r="B11" s="98">
        <v>22</v>
      </c>
      <c r="C11" s="92" t="s">
        <v>81</v>
      </c>
      <c r="D11" s="81">
        <f>+D12</f>
        <v>82066</v>
      </c>
      <c r="E11" s="81">
        <f t="shared" ref="E11:F12" si="1">+E12</f>
        <v>82066</v>
      </c>
      <c r="F11" s="82">
        <f t="shared" si="1"/>
        <v>66738.42</v>
      </c>
      <c r="G11" s="82">
        <f t="shared" si="0"/>
        <v>81.322862086613213</v>
      </c>
    </row>
    <row r="12" spans="2:8" ht="30" customHeight="1">
      <c r="B12" s="62">
        <v>2203</v>
      </c>
      <c r="C12" s="56" t="s">
        <v>78</v>
      </c>
      <c r="D12" s="55">
        <f>+D13</f>
        <v>82066</v>
      </c>
      <c r="E12" s="55">
        <f t="shared" si="1"/>
        <v>82066</v>
      </c>
      <c r="F12" s="76">
        <f t="shared" si="1"/>
        <v>66738.42</v>
      </c>
      <c r="G12" s="76">
        <f t="shared" si="0"/>
        <v>81.322862086613213</v>
      </c>
    </row>
    <row r="13" spans="2:8" ht="30" customHeight="1">
      <c r="B13" s="62" t="s">
        <v>79</v>
      </c>
      <c r="C13" s="56" t="s">
        <v>80</v>
      </c>
      <c r="D13" s="55">
        <f>+D14+D23</f>
        <v>82066</v>
      </c>
      <c r="E13" s="55">
        <f>+E14+E23</f>
        <v>82066</v>
      </c>
      <c r="F13" s="76">
        <f>+F14+F23</f>
        <v>66738.42</v>
      </c>
      <c r="G13" s="76">
        <f t="shared" si="0"/>
        <v>81.322862086613213</v>
      </c>
    </row>
    <row r="14" spans="2:8" ht="30" customHeight="1">
      <c r="B14" s="62">
        <v>11</v>
      </c>
      <c r="C14" s="91" t="s">
        <v>77</v>
      </c>
      <c r="D14" s="55">
        <f>+D15+D21</f>
        <v>81210</v>
      </c>
      <c r="E14" s="55">
        <f>+E15+E21</f>
        <v>81210</v>
      </c>
      <c r="F14" s="77">
        <f>+F15+F21</f>
        <v>65882.58</v>
      </c>
      <c r="G14" s="76">
        <f t="shared" si="0"/>
        <v>81.126191355744368</v>
      </c>
    </row>
    <row r="15" spans="2:8" ht="30" customHeight="1">
      <c r="B15" s="83">
        <v>32</v>
      </c>
      <c r="C15" s="93" t="s">
        <v>12</v>
      </c>
      <c r="D15" s="84">
        <f>+D16+D17+D18+D19+D20</f>
        <v>80845</v>
      </c>
      <c r="E15" s="84">
        <f>+E16+E17+E18+E19+E20</f>
        <v>80845</v>
      </c>
      <c r="F15" s="106">
        <f>+F16+F17+F18+F19+F20</f>
        <v>65567.31</v>
      </c>
      <c r="G15" s="85">
        <f t="shared" si="0"/>
        <v>81.102492423773882</v>
      </c>
    </row>
    <row r="16" spans="2:8" ht="30" customHeight="1">
      <c r="B16" s="62">
        <v>3221</v>
      </c>
      <c r="C16" s="94" t="s">
        <v>66</v>
      </c>
      <c r="D16" s="55">
        <v>133</v>
      </c>
      <c r="E16" s="55">
        <v>133</v>
      </c>
      <c r="F16" s="76">
        <v>0</v>
      </c>
      <c r="G16" s="76"/>
    </row>
    <row r="17" spans="2:7" ht="30" customHeight="1">
      <c r="B17" s="62">
        <v>3237</v>
      </c>
      <c r="C17" s="95" t="s">
        <v>68</v>
      </c>
      <c r="D17" s="55">
        <v>7565</v>
      </c>
      <c r="E17" s="55">
        <v>7565</v>
      </c>
      <c r="F17" s="76">
        <v>6475.32</v>
      </c>
      <c r="G17" s="76">
        <f t="shared" si="0"/>
        <v>85.595769993390618</v>
      </c>
    </row>
    <row r="18" spans="2:7" ht="30" customHeight="1">
      <c r="B18" s="62">
        <v>3238</v>
      </c>
      <c r="C18" s="95" t="s">
        <v>69</v>
      </c>
      <c r="D18" s="55">
        <v>8062</v>
      </c>
      <c r="E18" s="55">
        <v>8062</v>
      </c>
      <c r="F18" s="76">
        <v>7665.32</v>
      </c>
      <c r="G18" s="76">
        <f t="shared" si="0"/>
        <v>95.079632845447776</v>
      </c>
    </row>
    <row r="19" spans="2:7" ht="30" customHeight="1">
      <c r="B19" s="62">
        <v>3291</v>
      </c>
      <c r="C19" s="96" t="s">
        <v>71</v>
      </c>
      <c r="D19" s="55">
        <v>62431</v>
      </c>
      <c r="E19" s="55">
        <v>62431</v>
      </c>
      <c r="F19" s="76">
        <v>51297.27</v>
      </c>
      <c r="G19" s="76">
        <f t="shared" si="0"/>
        <v>82.166343643382291</v>
      </c>
    </row>
    <row r="20" spans="2:7" ht="30" customHeight="1">
      <c r="B20" s="62">
        <v>3299</v>
      </c>
      <c r="C20" s="95" t="s">
        <v>70</v>
      </c>
      <c r="D20" s="55">
        <v>2654</v>
      </c>
      <c r="E20" s="55">
        <v>2654</v>
      </c>
      <c r="F20" s="76">
        <v>129.4</v>
      </c>
      <c r="G20" s="76">
        <f t="shared" si="0"/>
        <v>4.875659382064808</v>
      </c>
    </row>
    <row r="21" spans="2:7" ht="30" customHeight="1">
      <c r="B21" s="83">
        <v>34</v>
      </c>
      <c r="C21" s="93" t="s">
        <v>72</v>
      </c>
      <c r="D21" s="84">
        <f>+D22</f>
        <v>365</v>
      </c>
      <c r="E21" s="84">
        <f>+E22</f>
        <v>365</v>
      </c>
      <c r="F21" s="85">
        <f>+F22</f>
        <v>315.27</v>
      </c>
      <c r="G21" s="85">
        <f t="shared" si="0"/>
        <v>86.37534246575342</v>
      </c>
    </row>
    <row r="22" spans="2:7" ht="30" customHeight="1">
      <c r="B22" s="62">
        <v>3431</v>
      </c>
      <c r="C22" s="95" t="s">
        <v>74</v>
      </c>
      <c r="D22" s="55">
        <v>365</v>
      </c>
      <c r="E22" s="55">
        <v>365</v>
      </c>
      <c r="F22" s="76">
        <v>315.27</v>
      </c>
      <c r="G22" s="76">
        <f t="shared" si="0"/>
        <v>86.37534246575342</v>
      </c>
    </row>
    <row r="23" spans="2:7" ht="30" customHeight="1">
      <c r="B23" s="62" t="s">
        <v>92</v>
      </c>
      <c r="C23" s="91" t="s">
        <v>91</v>
      </c>
      <c r="D23" s="112">
        <f>D24</f>
        <v>856</v>
      </c>
      <c r="E23" s="112">
        <f>E24</f>
        <v>856</v>
      </c>
      <c r="F23" s="77">
        <f>+F24</f>
        <v>855.84</v>
      </c>
      <c r="G23" s="76">
        <f t="shared" si="0"/>
        <v>99.981308411214954</v>
      </c>
    </row>
    <row r="24" spans="2:7" ht="30" customHeight="1">
      <c r="B24" s="83" t="s">
        <v>93</v>
      </c>
      <c r="C24" s="93" t="s">
        <v>12</v>
      </c>
      <c r="D24" s="113">
        <f>D25</f>
        <v>856</v>
      </c>
      <c r="E24" s="113">
        <f>+E25</f>
        <v>856</v>
      </c>
      <c r="F24" s="106">
        <f>+F25</f>
        <v>855.84</v>
      </c>
      <c r="G24" s="76">
        <f t="shared" si="0"/>
        <v>99.981308411214954</v>
      </c>
    </row>
    <row r="25" spans="2:7" ht="30" customHeight="1">
      <c r="B25" s="62" t="s">
        <v>94</v>
      </c>
      <c r="C25" s="94" t="s">
        <v>71</v>
      </c>
      <c r="D25" s="112">
        <v>856</v>
      </c>
      <c r="E25" s="112">
        <v>856</v>
      </c>
      <c r="F25" s="76">
        <v>855.84</v>
      </c>
      <c r="G25" s="76">
        <f t="shared" si="0"/>
        <v>99.981308411214954</v>
      </c>
    </row>
    <row r="26" spans="2:7">
      <c r="B26" s="58"/>
      <c r="C26" s="58"/>
      <c r="D26" s="58"/>
      <c r="E26" s="58"/>
      <c r="F26" s="58"/>
      <c r="G26" s="58"/>
    </row>
  </sheetData>
  <mergeCells count="4">
    <mergeCell ref="B4:G4"/>
    <mergeCell ref="B6:C6"/>
    <mergeCell ref="B7:C7"/>
    <mergeCell ref="B2:G2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K24" sqref="J24:K24"/>
    </sheetView>
  </sheetViews>
  <sheetFormatPr defaultRowHeight="15"/>
  <cols>
    <col min="1" max="1" width="117.42578125" customWidth="1"/>
  </cols>
  <sheetData>
    <row r="1" spans="1:1" ht="17.25">
      <c r="A1" s="110" t="s">
        <v>99</v>
      </c>
    </row>
    <row r="2" spans="1:1" ht="30">
      <c r="A2" s="107" t="s">
        <v>100</v>
      </c>
    </row>
    <row r="3" spans="1:1" ht="15.75">
      <c r="A3" s="111" t="s">
        <v>95</v>
      </c>
    </row>
    <row r="4" spans="1:1" ht="15.75">
      <c r="A4" s="111" t="s">
        <v>96</v>
      </c>
    </row>
    <row r="5" spans="1:1" ht="15.75">
      <c r="A5" s="111" t="s">
        <v>97</v>
      </c>
    </row>
    <row r="6" spans="1:1" ht="15.75">
      <c r="A6" s="111" t="s">
        <v>98</v>
      </c>
    </row>
    <row r="7" spans="1:1">
      <c r="A7" s="108"/>
    </row>
    <row r="8" spans="1:1" ht="31.5">
      <c r="A8" s="109" t="s">
        <v>107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POSEBNI IZVJEŠTAJI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Antonio Razum</cp:lastModifiedBy>
  <cp:lastPrinted>2025-03-28T09:07:46Z</cp:lastPrinted>
  <dcterms:created xsi:type="dcterms:W3CDTF">2022-08-12T12:51:27Z</dcterms:created>
  <dcterms:modified xsi:type="dcterms:W3CDTF">2025-04-02T09:24:46Z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OSFI izvještaj o izvršenju PKDP.xlsx</vt:lpwstr>
  </property>
</Properties>
</file>